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y2\Desktop\Finance Docs\"/>
    </mc:Choice>
  </mc:AlternateContent>
  <xr:revisionPtr revIDLastSave="0" documentId="13_ncr:1_{F9CBC9A2-BAAA-4DE0-9AFC-4F7EE7E67D32}" xr6:coauthVersionLast="47" xr6:coauthVersionMax="47" xr10:uidLastSave="{00000000-0000-0000-0000-000000000000}"/>
  <bookViews>
    <workbookView xWindow="-108" yWindow="-108" windowWidth="23256" windowHeight="12456" xr2:uid="{2E2A4A52-121D-4753-919B-79AD5ACAFD26}"/>
  </bookViews>
  <sheets>
    <sheet name="COWGF 174-TV" sheetId="1" r:id="rId1"/>
  </sheets>
  <definedNames>
    <definedName name="Breakfast">'COWGF 174-TV'!$O$42</definedName>
    <definedName name="Breakfasts">'COWGF 174-TV'!$O$42</definedName>
    <definedName name="Dinner">'COWGF 174-TV'!$U$42</definedName>
    <definedName name="DinnerNumber">'COWGF 174-TV'!$U$42</definedName>
    <definedName name="Dinners">'COWGF 174-TV'!$U$42</definedName>
    <definedName name="Lunches">'COWGF 174-TV'!$R$42</definedName>
    <definedName name="LunchNumber">'COWGF 174-TV'!$R$42</definedName>
    <definedName name="_xlnm.Print_Area" localSheetId="0">'COWGF 174-TV'!$B$2:$Y$68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N44" i="1"/>
  <c r="T44" i="1"/>
  <c r="Q44" i="1"/>
  <c r="X52" i="1"/>
  <c r="X40" i="1"/>
  <c r="X34" i="1"/>
  <c r="X31" i="1"/>
  <c r="X24" i="1"/>
  <c r="T27" i="1"/>
  <c r="X28" i="1" s="1"/>
  <c r="X46" i="1" l="1"/>
  <c r="X55" i="1" s="1"/>
  <c r="W10" i="1"/>
</calcChain>
</file>

<file path=xl/sharedStrings.xml><?xml version="1.0" encoding="utf-8"?>
<sst xmlns="http://schemas.openxmlformats.org/spreadsheetml/2006/main" count="268" uniqueCount="198">
  <si>
    <t>Date:</t>
  </si>
  <si>
    <t>POV</t>
  </si>
  <si>
    <t>Taxi</t>
  </si>
  <si>
    <t>Yes</t>
  </si>
  <si>
    <t>No</t>
  </si>
  <si>
    <t>Bus</t>
  </si>
  <si>
    <t>COV</t>
  </si>
  <si>
    <t>N/A</t>
  </si>
  <si>
    <t xml:space="preserve"> Name:</t>
  </si>
  <si>
    <t>Email:</t>
  </si>
  <si>
    <t>CAP ID:</t>
  </si>
  <si>
    <t xml:space="preserve">1. Traveler </t>
  </si>
  <si>
    <t>Phone:</t>
  </si>
  <si>
    <t>Purpose of travel:</t>
  </si>
  <si>
    <t>Departing from:</t>
  </si>
  <si>
    <t>City:</t>
  </si>
  <si>
    <t>State:</t>
  </si>
  <si>
    <t>Visiting:</t>
  </si>
  <si>
    <t>Departure date:</t>
  </si>
  <si>
    <t>Arrival date:</t>
  </si>
  <si>
    <t>Returning to:</t>
  </si>
  <si>
    <t>Arrival time</t>
  </si>
  <si>
    <t>Mode of travel:</t>
  </si>
  <si>
    <t>Mode(s) of travel:</t>
  </si>
  <si>
    <t>Train</t>
  </si>
  <si>
    <t>Corp Air</t>
  </si>
  <si>
    <t>Com Air</t>
  </si>
  <si>
    <t>1.</t>
  </si>
  <si>
    <t>2.</t>
  </si>
  <si>
    <t>3.</t>
  </si>
  <si>
    <t>4.</t>
  </si>
  <si>
    <t xml:space="preserve">Travel to departure airport: </t>
  </si>
  <si>
    <t>Distance:</t>
  </si>
  <si>
    <t>.</t>
  </si>
  <si>
    <t>Compared ticket prices?</t>
  </si>
  <si>
    <t>Purchased 3 wks out:</t>
  </si>
  <si>
    <t>Airport name</t>
  </si>
  <si>
    <t>Total days</t>
  </si>
  <si>
    <t xml:space="preserve">Travel from return airport: </t>
  </si>
  <si>
    <t>Rental</t>
  </si>
  <si>
    <t>Miles to destination:</t>
  </si>
  <si>
    <t>Return home miles:</t>
  </si>
  <si>
    <t>Total miles:</t>
  </si>
  <si>
    <t>Nights:</t>
  </si>
  <si>
    <t>Rate:</t>
  </si>
  <si>
    <t>Name of establishment:</t>
  </si>
  <si>
    <t>Commercial air fare:</t>
  </si>
  <si>
    <t>Tips:</t>
  </si>
  <si>
    <t>Parking:</t>
  </si>
  <si>
    <t>Other (specify):</t>
  </si>
  <si>
    <t>Unit / Staff</t>
  </si>
  <si>
    <t>Charter</t>
  </si>
  <si>
    <t>Act Code</t>
  </si>
  <si>
    <t>3. Trip Information</t>
  </si>
  <si>
    <t>6. Other Travel Modes Information</t>
  </si>
  <si>
    <t>7. Intrasite Travel Cost Information</t>
  </si>
  <si>
    <t>8. Lodging Information</t>
  </si>
  <si>
    <t>Unit/Staff Agency:</t>
  </si>
  <si>
    <t>Act Code:</t>
  </si>
  <si>
    <t>Individuals who fail to turn in travel vouchers within 20 days after the trip  WILL NOT be reimbursed</t>
  </si>
  <si>
    <t>NOTE 2:</t>
  </si>
  <si>
    <t>NOTE 1:</t>
  </si>
  <si>
    <t>11. Estimated Trip Cost</t>
  </si>
  <si>
    <r>
      <t xml:space="preserve">12. Remarks </t>
    </r>
    <r>
      <rPr>
        <sz val="12"/>
        <color theme="1"/>
        <rFont val="Arial"/>
        <family val="2"/>
      </rPr>
      <t>(include any additional information to help justify the trip and to estimate the cost)</t>
    </r>
  </si>
  <si>
    <t>13. Wing Commander Approval:</t>
  </si>
  <si>
    <r>
      <t xml:space="preserve">14. Finance Committee Approval </t>
    </r>
    <r>
      <rPr>
        <sz val="10"/>
        <color theme="1"/>
        <rFont val="Arial"/>
        <family val="2"/>
      </rPr>
      <t>(as required)</t>
    </r>
    <r>
      <rPr>
        <b/>
        <sz val="12"/>
        <color theme="1"/>
        <rFont val="Arial"/>
        <family val="2"/>
      </rPr>
      <t>:</t>
    </r>
  </si>
  <si>
    <t>COLORADO WING CIVIL AIR PATROL - TRAVEL AUTHORIZATION</t>
  </si>
  <si>
    <t>2. Travel Expenses to be charged to:</t>
  </si>
  <si>
    <t>Departure time:</t>
  </si>
  <si>
    <t>4.  Commercial Air Cost Information</t>
  </si>
  <si>
    <t>10.  Miscellaneous Costs</t>
  </si>
  <si>
    <t>Submit completed travel request/authorization to COWG/WA at lfoss@capnhq.gov</t>
  </si>
  <si>
    <t>COWG Form 174-TV 19 Aug 2023 (Previous versions obsolete)</t>
  </si>
  <si>
    <t>Authorized by COWG Sup 1 to CAPR 173-1</t>
  </si>
  <si>
    <t>CO-001</t>
  </si>
  <si>
    <t>CO-001 Measured Progress</t>
  </si>
  <si>
    <t>CO-001 Reserved Funds</t>
  </si>
  <si>
    <t>CO-001 Unit Startup Funds</t>
  </si>
  <si>
    <t>CO-001 Reserve Funds-Other</t>
  </si>
  <si>
    <t>CO-001 Commander</t>
  </si>
  <si>
    <t>CO-001 Vice Commander</t>
  </si>
  <si>
    <t>CO-001 Command NCO</t>
  </si>
  <si>
    <t>CO-001 NCO Advisor</t>
  </si>
  <si>
    <t>CO-001 Administration</t>
  </si>
  <si>
    <t>CO-001 Aerospace Education</t>
  </si>
  <si>
    <t>CO-001 Aircraft Maintenance</t>
  </si>
  <si>
    <t>CO-001 Chaplain</t>
  </si>
  <si>
    <t>CO-001 Communications</t>
  </si>
  <si>
    <t>CO-001 Emergency Services</t>
  </si>
  <si>
    <t>CO-001 Finance</t>
  </si>
  <si>
    <t>CO-001 Government Relations</t>
  </si>
  <si>
    <t>CO-001 Historian</t>
  </si>
  <si>
    <t>CO-001 Homeland Security</t>
  </si>
  <si>
    <t>CO-001 Inspector General</t>
  </si>
  <si>
    <t>CO-001 Internet Technology</t>
  </si>
  <si>
    <t>CO-001 Judge Advocate</t>
  </si>
  <si>
    <t>CO-001 Logistics</t>
  </si>
  <si>
    <t>CO-001 Operational</t>
  </si>
  <si>
    <t>CO-001 Personnel</t>
  </si>
  <si>
    <t>CO-001 Plans and Programs</t>
  </si>
  <si>
    <t>CO-001 Professional Development</t>
  </si>
  <si>
    <t>CO-001 Public Affairs</t>
  </si>
  <si>
    <t>CO-001 Recruiting and Retention</t>
  </si>
  <si>
    <t>CO-001 Safety</t>
  </si>
  <si>
    <t>CO-001 Standardization and Evaluation</t>
  </si>
  <si>
    <t>CO-001 General Fund</t>
  </si>
  <si>
    <t>CO-001 Cadet Programs</t>
  </si>
  <si>
    <t>CO-001 Chief of Staff</t>
  </si>
  <si>
    <t>CO-001 Government</t>
  </si>
  <si>
    <t>CO-015 Thunder Mountain Comp Sqdn</t>
  </si>
  <si>
    <t>CO-022 Vance Brand Cadet Sqdn</t>
  </si>
  <si>
    <t>CO-030 Colorado Springs Cadet Sqdn</t>
  </si>
  <si>
    <t>CO-031 Foothills Cadet Sqdn</t>
  </si>
  <si>
    <t>CO-053 Eagle County Comp Sqdn</t>
  </si>
  <si>
    <t>CO-068 North Valley Comp Sqdn</t>
  </si>
  <si>
    <t>CO-072 Boulder Comp Sqdn</t>
  </si>
  <si>
    <t>CO-080 Pikes Peak Comp Sqdn</t>
  </si>
  <si>
    <t>CO-098 Fremont Starfire Cadet Sqdn</t>
  </si>
  <si>
    <t>CO-099 Broomfield Comp Sqdn</t>
  </si>
  <si>
    <t>CO-136 Jefferson County Senior Sqdn</t>
  </si>
  <si>
    <t>CO-141 Montrose Comp Sqdn</t>
  </si>
  <si>
    <t>CO-143 Mile High Cadet Sqdn</t>
  </si>
  <si>
    <t>CO-147 Thompson Valley Comp Sqdn</t>
  </si>
  <si>
    <t>CO-148 Mustang Cadet Sqdn</t>
  </si>
  <si>
    <t>CO-157 Douglas Cadet Sqdn</t>
  </si>
  <si>
    <t>CO-159 Air Academy Cadet Sqdn</t>
  </si>
  <si>
    <t>CO-162 Black Sheep Sqdn</t>
  </si>
  <si>
    <t>CO-164 Group 4</t>
  </si>
  <si>
    <t>CO-165 Group 3</t>
  </si>
  <si>
    <t>CO-167 Group 1</t>
  </si>
  <si>
    <t>CO-169 Group 2</t>
  </si>
  <si>
    <t>CO-173 Parker Comp Sqdn</t>
  </si>
  <si>
    <t>CO-181 Steamboat Springs Comp Sqdn</t>
  </si>
  <si>
    <t>CO-183 Valkyrie Cadet Sqdn</t>
  </si>
  <si>
    <t>CO-186 Dakota Ridge Comp Sqdn</t>
  </si>
  <si>
    <t>CO-189 Mesa Verde Comp Sqdn</t>
  </si>
  <si>
    <t>CO-191 Platte Valley Cadet Sqdn</t>
  </si>
  <si>
    <t>CO-800 Group 8</t>
  </si>
  <si>
    <t>CO-805 Colorado Military Academy Cadet Sqdn</t>
  </si>
  <si>
    <t>CO-807 Merit Academy Cadet Sqdn</t>
  </si>
  <si>
    <t>CO-999 Colorado Legislative Sqdn</t>
  </si>
  <si>
    <t>CO-015</t>
  </si>
  <si>
    <t>CO-183</t>
  </si>
  <si>
    <t>CO-186</t>
  </si>
  <si>
    <t>CO-189</t>
  </si>
  <si>
    <t>CO-191</t>
  </si>
  <si>
    <t>CO-805</t>
  </si>
  <si>
    <t>CO-022</t>
  </si>
  <si>
    <t>CO-030</t>
  </si>
  <si>
    <t>CO-031</t>
  </si>
  <si>
    <t>CO-053</t>
  </si>
  <si>
    <t>CO-068</t>
  </si>
  <si>
    <t>CO-072</t>
  </si>
  <si>
    <t>CO-080</t>
  </si>
  <si>
    <t>CO-098</t>
  </si>
  <si>
    <t>CO-099</t>
  </si>
  <si>
    <t>CO-136</t>
  </si>
  <si>
    <t>CO-141</t>
  </si>
  <si>
    <t>CO-143</t>
  </si>
  <si>
    <t>CO-147</t>
  </si>
  <si>
    <t>CO-148</t>
  </si>
  <si>
    <t>CO-157</t>
  </si>
  <si>
    <t>CO-159</t>
  </si>
  <si>
    <t>CO-162</t>
  </si>
  <si>
    <t>CO-163</t>
  </si>
  <si>
    <t>CO-163 Highlander Comp Sqdn</t>
  </si>
  <si>
    <t>CO-164</t>
  </si>
  <si>
    <t>CO-800</t>
  </si>
  <si>
    <t>CO-165</t>
  </si>
  <si>
    <t>CO-167</t>
  </si>
  <si>
    <t>CO-169</t>
  </si>
  <si>
    <t>CO-173</t>
  </si>
  <si>
    <t>CO-181</t>
  </si>
  <si>
    <t>CO-807</t>
  </si>
  <si>
    <t>CO-999</t>
  </si>
  <si>
    <t>Column1</t>
  </si>
  <si>
    <t>Column</t>
  </si>
  <si>
    <t>CO-001 Wing Activities</t>
  </si>
  <si>
    <t>Number of meals provided:</t>
  </si>
  <si>
    <t>9. Cost of Meals Information</t>
  </si>
  <si>
    <t>Breakfast</t>
  </si>
  <si>
    <t>Lunch</t>
  </si>
  <si>
    <t>Dinner</t>
  </si>
  <si>
    <t>M&amp;IE Total</t>
  </si>
  <si>
    <t>1st &amp; Last Day</t>
  </si>
  <si>
    <t>Per Diem Rates:</t>
  </si>
  <si>
    <t>Cost</t>
  </si>
  <si>
    <t>Cost:</t>
  </si>
  <si>
    <t>Total Commercial Air Cost:</t>
  </si>
  <si>
    <t>5.  POV Cost Information</t>
  </si>
  <si>
    <t>Total POV Cost:</t>
  </si>
  <si>
    <t>Total Intrasite Travel Cost:</t>
  </si>
  <si>
    <t>Total Lodging Cost:</t>
  </si>
  <si>
    <t>Total  Cost of Meals:</t>
  </si>
  <si>
    <t>Bag Fee:</t>
  </si>
  <si>
    <t>Total Miscellaneous Costs:</t>
  </si>
  <si>
    <t>Total Other Travel Modes:</t>
  </si>
  <si>
    <t>First &amp; Last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</si>
</sst>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d\-mmm\-yy;@"/>
    <numFmt numFmtId="165" formatCode="h:mm;@"/>
    <numFmt numFmtId="166" formatCode="[$-409]dd\-mmm\-yy;@"/>
    <numFmt numFmtId="167" formatCode="_(&quot;$&quot;* #,##0.00_);_(&quot;$&quot;* \(#,##0.00\);_(&quot;$&quot;* &quot;-&quot;_);_(@_)"/>
    <numFmt numFmtId="168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  <font>
      <sz val="11"/>
      <color theme="1"/>
      <name val="Arial"/>
      <family val="2"/>
    </font>
    <font>
      <sz val="9.5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3" fillId="3" borderId="0" xfId="0" applyFont="1" applyFill="1"/>
    <xf numFmtId="0" fontId="10" fillId="0" borderId="12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49" fontId="3" fillId="0" borderId="0" xfId="0" applyNumberFormat="1" applyFont="1"/>
    <xf numFmtId="44" fontId="3" fillId="0" borderId="0" xfId="0" applyNumberFormat="1" applyFont="1"/>
    <xf numFmtId="0" fontId="3" fillId="0" borderId="5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3" borderId="10" xfId="0" applyFont="1" applyFill="1" applyBorder="1"/>
    <xf numFmtId="0" fontId="3" fillId="3" borderId="4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3" fillId="3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5" xfId="0" applyBorder="1"/>
    <xf numFmtId="0" fontId="0" fillId="0" borderId="5" xfId="0" quotePrefix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0" fontId="9" fillId="3" borderId="0" xfId="0" applyFont="1" applyFill="1" applyAlignment="1">
      <alignment horizontal="right"/>
    </xf>
    <xf numFmtId="166" fontId="3" fillId="3" borderId="7" xfId="0" applyNumberFormat="1" applyFont="1" applyFill="1" applyBorder="1" applyAlignment="1">
      <alignment horizontal="left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42" fontId="3" fillId="3" borderId="7" xfId="0" applyNumberFormat="1" applyFont="1" applyFill="1" applyBorder="1" applyAlignment="1">
      <alignment horizontal="center"/>
    </xf>
    <xf numFmtId="44" fontId="3" fillId="3" borderId="7" xfId="2" applyFont="1" applyFill="1" applyBorder="1" applyAlignment="1" applyProtection="1">
      <alignment horizontal="center"/>
    </xf>
    <xf numFmtId="44" fontId="3" fillId="3" borderId="0" xfId="2" applyFont="1" applyFill="1" applyBorder="1" applyAlignment="1" applyProtection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4" fillId="3" borderId="6" xfId="0" applyFont="1" applyFill="1" applyBorder="1"/>
    <xf numFmtId="0" fontId="8" fillId="3" borderId="0" xfId="0" applyFont="1" applyFill="1" applyAlignment="1">
      <alignment horizontal="right"/>
    </xf>
    <xf numFmtId="0" fontId="3" fillId="3" borderId="6" xfId="0" applyFont="1" applyFill="1" applyBorder="1" applyAlignment="1">
      <alignment horizontal="left"/>
    </xf>
    <xf numFmtId="0" fontId="8" fillId="3" borderId="0" xfId="0" applyFont="1" applyFill="1"/>
    <xf numFmtId="0" fontId="8" fillId="3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42" fontId="3" fillId="3" borderId="0" xfId="0" applyNumberFormat="1" applyFont="1" applyFill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7" fillId="4" borderId="0" xfId="1" applyFont="1" applyFill="1" applyBorder="1" applyAlignment="1" applyProtection="1">
      <alignment horizontal="center" shrinkToFit="1"/>
    </xf>
    <xf numFmtId="0" fontId="3" fillId="4" borderId="7" xfId="0" applyFont="1" applyFill="1" applyBorder="1"/>
    <xf numFmtId="0" fontId="4" fillId="4" borderId="6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49" fontId="3" fillId="4" borderId="0" xfId="0" applyNumberFormat="1" applyFont="1" applyFill="1" applyAlignment="1">
      <alignment horizontal="right"/>
    </xf>
    <xf numFmtId="49" fontId="3" fillId="4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44" fontId="3" fillId="4" borderId="0" xfId="2" applyFont="1" applyFill="1" applyBorder="1" applyAlignment="1" applyProtection="1">
      <alignment horizontal="center"/>
    </xf>
    <xf numFmtId="44" fontId="3" fillId="4" borderId="7" xfId="2" applyFont="1" applyFill="1" applyBorder="1" applyAlignment="1" applyProtection="1">
      <alignment horizontal="center"/>
    </xf>
    <xf numFmtId="0" fontId="3" fillId="4" borderId="6" xfId="0" applyFont="1" applyFill="1" applyBorder="1" applyAlignment="1">
      <alignment horizontal="right"/>
    </xf>
    <xf numFmtId="0" fontId="4" fillId="4" borderId="6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7" fontId="3" fillId="3" borderId="0" xfId="0" applyNumberFormat="1" applyFont="1" applyFill="1"/>
    <xf numFmtId="0" fontId="4" fillId="4" borderId="0" xfId="0" applyFont="1" applyFill="1" applyAlignment="1">
      <alignment horizontal="center"/>
    </xf>
    <xf numFmtId="42" fontId="3" fillId="4" borderId="0" xfId="0" applyNumberFormat="1" applyFont="1" applyFill="1" applyAlignment="1">
      <alignment horizontal="center"/>
    </xf>
    <xf numFmtId="42" fontId="3" fillId="4" borderId="7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center"/>
    </xf>
    <xf numFmtId="0" fontId="3" fillId="4" borderId="22" xfId="0" applyFont="1" applyFill="1" applyBorder="1"/>
    <xf numFmtId="0" fontId="3" fillId="4" borderId="22" xfId="0" applyFont="1" applyFill="1" applyBorder="1" applyAlignment="1">
      <alignment horizontal="center"/>
    </xf>
    <xf numFmtId="42" fontId="3" fillId="4" borderId="22" xfId="0" applyNumberFormat="1" applyFont="1" applyFill="1" applyBorder="1" applyAlignment="1">
      <alignment horizontal="center"/>
    </xf>
    <xf numFmtId="0" fontId="3" fillId="4" borderId="23" xfId="0" applyFont="1" applyFill="1" applyBorder="1"/>
    <xf numFmtId="0" fontId="3" fillId="4" borderId="6" xfId="0" applyFont="1" applyFill="1" applyBorder="1"/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3" fillId="4" borderId="7" xfId="0" applyFont="1" applyFill="1" applyBorder="1" applyAlignment="1">
      <alignment horizontal="center"/>
    </xf>
    <xf numFmtId="44" fontId="3" fillId="3" borderId="0" xfId="2" applyFont="1" applyFill="1"/>
    <xf numFmtId="0" fontId="14" fillId="0" borderId="0" xfId="0" applyFont="1" applyAlignment="1">
      <alignment horizontal="center" vertical="center" wrapText="1"/>
    </xf>
    <xf numFmtId="6" fontId="0" fillId="0" borderId="0" xfId="0" applyNumberFormat="1" applyAlignment="1">
      <alignment vertical="center" wrapText="1"/>
    </xf>
    <xf numFmtId="8" fontId="0" fillId="0" borderId="0" xfId="0" applyNumberForma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44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4" fontId="3" fillId="2" borderId="2" xfId="2" applyFont="1" applyFill="1" applyBorder="1" applyAlignment="1" applyProtection="1">
      <alignment horizontal="right"/>
    </xf>
    <xf numFmtId="44" fontId="3" fillId="2" borderId="3" xfId="2" applyFont="1" applyFill="1" applyBorder="1" applyAlignment="1" applyProtection="1">
      <alignment horizontal="right"/>
    </xf>
    <xf numFmtId="0" fontId="4" fillId="3" borderId="7" xfId="0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right"/>
    </xf>
    <xf numFmtId="167" fontId="3" fillId="2" borderId="3" xfId="0" applyNumberFormat="1" applyFont="1" applyFill="1" applyBorder="1" applyAlignment="1">
      <alignment horizontal="right"/>
    </xf>
    <xf numFmtId="44" fontId="3" fillId="0" borderId="5" xfId="2" applyFont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left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center"/>
    </xf>
    <xf numFmtId="165" fontId="3" fillId="0" borderId="17" xfId="0" applyNumberFormat="1" applyFont="1" applyBorder="1" applyAlignment="1" applyProtection="1">
      <alignment horizontal="left"/>
      <protection locked="0"/>
    </xf>
    <xf numFmtId="165" fontId="3" fillId="0" borderId="13" xfId="0" applyNumberFormat="1" applyFont="1" applyBorder="1" applyAlignment="1" applyProtection="1">
      <alignment horizontal="left"/>
      <protection locked="0"/>
    </xf>
    <xf numFmtId="164" fontId="3" fillId="0" borderId="17" xfId="0" applyNumberFormat="1" applyFont="1" applyBorder="1" applyAlignment="1" applyProtection="1">
      <alignment horizontal="left" shrinkToFit="1"/>
      <protection locked="0"/>
    </xf>
    <xf numFmtId="164" fontId="3" fillId="0" borderId="13" xfId="0" applyNumberFormat="1" applyFont="1" applyBorder="1" applyAlignment="1" applyProtection="1">
      <alignment horizontal="left" shrinkToFit="1"/>
      <protection locked="0"/>
    </xf>
    <xf numFmtId="49" fontId="5" fillId="3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/>
    </xf>
    <xf numFmtId="166" fontId="3" fillId="0" borderId="17" xfId="0" applyNumberFormat="1" applyFont="1" applyBorder="1" applyAlignment="1" applyProtection="1">
      <alignment horizontal="left"/>
      <protection locked="0"/>
    </xf>
    <xf numFmtId="166" fontId="3" fillId="0" borderId="13" xfId="0" applyNumberFormat="1" applyFont="1" applyBorder="1" applyAlignment="1" applyProtection="1">
      <alignment horizontal="left"/>
      <protection locked="0"/>
    </xf>
    <xf numFmtId="44" fontId="3" fillId="2" borderId="19" xfId="2" applyFont="1" applyFill="1" applyBorder="1" applyAlignment="1" applyProtection="1">
      <alignment horizontal="right"/>
    </xf>
    <xf numFmtId="44" fontId="3" fillId="2" borderId="20" xfId="2" applyFont="1" applyFill="1" applyBorder="1" applyAlignment="1" applyProtection="1">
      <alignment horizontal="right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44" fontId="3" fillId="0" borderId="5" xfId="2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4" fontId="3" fillId="3" borderId="0" xfId="2" applyFont="1" applyFill="1" applyBorder="1" applyAlignment="1" applyProtection="1">
      <alignment horizontal="center"/>
    </xf>
    <xf numFmtId="44" fontId="3" fillId="0" borderId="12" xfId="2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right"/>
    </xf>
    <xf numFmtId="0" fontId="8" fillId="3" borderId="18" xfId="0" applyFont="1" applyFill="1" applyBorder="1" applyAlignment="1">
      <alignment horizontal="right"/>
    </xf>
    <xf numFmtId="0" fontId="3" fillId="0" borderId="5" xfId="0" applyFont="1" applyBorder="1" applyProtection="1">
      <protection locked="0"/>
    </xf>
    <xf numFmtId="44" fontId="3" fillId="2" borderId="2" xfId="2" applyFont="1" applyFill="1" applyBorder="1" applyAlignment="1" applyProtection="1">
      <alignment horizontal="center"/>
    </xf>
    <xf numFmtId="44" fontId="3" fillId="2" borderId="3" xfId="2" applyFont="1" applyFill="1" applyBorder="1" applyAlignment="1" applyProtection="1">
      <alignment horizontal="center"/>
    </xf>
    <xf numFmtId="44" fontId="3" fillId="2" borderId="5" xfId="2" applyFont="1" applyFill="1" applyBorder="1" applyAlignment="1">
      <alignment horizontal="center"/>
    </xf>
    <xf numFmtId="0" fontId="4" fillId="3" borderId="18" xfId="0" applyFont="1" applyFill="1" applyBorder="1" applyAlignment="1">
      <alignment horizontal="right"/>
    </xf>
    <xf numFmtId="44" fontId="3" fillId="2" borderId="5" xfId="2" applyFont="1" applyFill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1" xfId="0" applyFont="1" applyFill="1" applyBorder="1"/>
    <xf numFmtId="0" fontId="3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8" fontId="3" fillId="0" borderId="17" xfId="0" applyNumberFormat="1" applyFont="1" applyBorder="1" applyAlignment="1" applyProtection="1">
      <alignment horizontal="left"/>
      <protection locked="0"/>
    </xf>
    <xf numFmtId="168" fontId="3" fillId="0" borderId="14" xfId="0" applyNumberFormat="1" applyFont="1" applyBorder="1" applyAlignment="1" applyProtection="1">
      <alignment horizontal="left"/>
      <protection locked="0"/>
    </xf>
    <xf numFmtId="168" fontId="3" fillId="0" borderId="13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4" fillId="3" borderId="6" xfId="0" applyFont="1" applyFill="1" applyBorder="1"/>
    <xf numFmtId="0" fontId="4" fillId="3" borderId="0" xfId="0" applyFont="1" applyFill="1"/>
    <xf numFmtId="0" fontId="10" fillId="0" borderId="17" xfId="1" applyFont="1" applyFill="1" applyBorder="1" applyAlignment="1" applyProtection="1">
      <alignment horizontal="left" shrinkToFit="1"/>
      <protection locked="0"/>
    </xf>
    <xf numFmtId="0" fontId="10" fillId="0" borderId="14" xfId="1" applyFont="1" applyFill="1" applyBorder="1" applyAlignment="1" applyProtection="1">
      <alignment horizontal="left" shrinkToFit="1"/>
      <protection locked="0"/>
    </xf>
    <xf numFmtId="0" fontId="10" fillId="0" borderId="13" xfId="1" applyFont="1" applyFill="1" applyBorder="1" applyAlignment="1" applyProtection="1">
      <alignment horizontal="left" shrinkToFit="1"/>
      <protection locked="0"/>
    </xf>
    <xf numFmtId="3" fontId="3" fillId="3" borderId="0" xfId="0" applyNumberFormat="1" applyFon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29">
    <dxf>
      <numFmt numFmtId="12" formatCode="&quot;$&quot;#,##0.00_);[Red]\(&quot;$&quot;#,##0.00\)"/>
      <alignment horizontal="general" vertical="center" textRotation="0" wrapText="1" indent="0" justifyLastLine="0" shrinkToFit="0" readingOrder="0"/>
    </dxf>
    <dxf>
      <numFmt numFmtId="10" formatCode="&quot;$&quot;#,##0_);[Red]\(&quot;$&quot;#,##0\)"/>
      <alignment horizontal="general" vertical="center" textRotation="0" wrapText="1" indent="0" justifyLastLine="0" shrinkToFit="0" readingOrder="0"/>
    </dxf>
    <dxf>
      <numFmt numFmtId="10" formatCode="&quot;$&quot;#,##0_);[Red]\(&quot;$&quot;#,##0\)"/>
      <alignment horizontal="general" vertical="center" textRotation="0" wrapText="1" indent="0" justifyLastLine="0" shrinkToFit="0" readingOrder="0"/>
    </dxf>
    <dxf>
      <numFmt numFmtId="10" formatCode="&quot;$&quot;#,##0_);[Red]\(&quot;$&quot;#,##0\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179920</xdr:colOff>
      <xdr:row>1</xdr:row>
      <xdr:rowOff>50798</xdr:rowOff>
    </xdr:from>
    <xdr:to>
      <xdr:col>4</xdr:col>
      <xdr:colOff>246379</xdr:colOff>
      <xdr:row>6</xdr:row>
      <xdr:rowOff>132648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3243BF-D652-4618-BC25-914CD11A2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087" y="156631"/>
          <a:ext cx="931329" cy="10525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5A0A14-E7F7-4E15-8B8F-96E2057E1F9A}" name="Table1" displayName="Table1" ref="AD3:AF72" totalsRowShown="0" tableBorderDxfId="28">
  <autoFilter ref="AD3:AF72" xr:uid="{F65A0A14-E7F7-4E15-8B8F-96E2057E1F9A}"/>
  <tableColumns count="3">
    <tableColumn id="1" xr3:uid="{4EA40AF2-F45D-44B0-B660-1C1530F2363B}" name="Unit / Staff" dataDxfId="27"/>
    <tableColumn id="2" xr3:uid="{9197B304-E2AA-4B61-8338-BEF57A82A8EA}" name="Charter" dataDxfId="26"/>
    <tableColumn id="3" xr3:uid="{9FC65574-EE6F-4A45-8615-5EDA3C59D94A}" name="Act Code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4267D2-DEC8-4052-A9DA-8DC4062119F2}" name="Table3" displayName="Table3" ref="AB3:AB13" totalsRowShown="0" headerRowDxfId="24" dataDxfId="22" headerRowBorderDxfId="23" tableBorderDxfId="21" totalsRowBorderDxfId="20">
  <autoFilter ref="AB3:AB13" xr:uid="{FD4267D2-DEC8-4052-A9DA-8DC4062119F2}"/>
  <sortState xmlns:xlrd2="http://schemas.microsoft.com/office/spreadsheetml/2017/richdata2" ref="AB4:AB13">
    <sortCondition ref="AB3:AB13"/>
  </sortState>
  <tableColumns count="1">
    <tableColumn id="1" xr3:uid="{054FF7C7-F6ED-4436-B54B-8E95C55A419D}" name="Column1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1203D8-002A-4E9B-B38C-1D1D2C307784}" name="Table5" displayName="Table5" ref="AB15:AB18" totalsRowShown="0" headerRowDxfId="18" dataDxfId="16" headerRowBorderDxfId="17" tableBorderDxfId="15" totalsRowBorderDxfId="14">
  <autoFilter ref="AB15:AB18" xr:uid="{2D1203D8-002A-4E9B-B38C-1D1D2C307784}"/>
  <tableColumns count="1">
    <tableColumn id="1" xr3:uid="{7F0E6351-8DB5-4568-B1D3-BD122C6BB681}" name="Column1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FC0E114-5716-4F79-B9C5-09C8B55FBDAB}" name="Table6" displayName="Table6" ref="AB20:AB28" totalsRowShown="0" headerRowDxfId="12" dataDxfId="10" headerRowBorderDxfId="11" tableBorderDxfId="9" totalsRowBorderDxfId="8">
  <autoFilter ref="AB20:AB28" xr:uid="{CFC0E114-5716-4F79-B9C5-09C8B55FBDAB}"/>
  <sortState xmlns:xlrd2="http://schemas.microsoft.com/office/spreadsheetml/2017/richdata2" ref="AB21:AB28">
    <sortCondition ref="AB20:AB28"/>
  </sortState>
  <tableColumns count="1">
    <tableColumn id="1" xr3:uid="{E15030F7-8753-45F7-AECA-E19F2D52384E}" name="Column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C39609-3F4B-448D-8D94-4C20ABD45977}" name="Table2" displayName="Table2" ref="AA75:AE81" totalsRowShown="0" headerRowDxfId="6" dataDxfId="5">
  <autoFilter ref="AA75:AE81" xr:uid="{07C39609-3F4B-448D-8D94-4C20ABD45977}"/>
  <tableColumns count="5">
    <tableColumn id="1" xr3:uid="{1AB4E93C-5C41-4CC3-B551-EE8123BA4A3E}" name="M&amp;IE Total" dataDxfId="4"/>
    <tableColumn id="2" xr3:uid="{B30BD3BD-C940-4AA3-B1D8-34CA4DC6B144}" name="Breakfast" dataDxfId="3"/>
    <tableColumn id="3" xr3:uid="{DE4A2F2A-AE67-4889-B7AB-555A8764D55B}" name="Lunch" dataDxfId="2"/>
    <tableColumn id="4" xr3:uid="{D99A0E40-70DA-4FB1-8DDC-F72E41B922FF}" name="Dinner" dataDxfId="1"/>
    <tableColumn id="5" xr3:uid="{A29A6A4D-2253-4286-8040-FB0D9CDCC5E5}" name="First &amp; Last Da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FB2C-A591-4BAD-A1F4-C1B5FFC748F4}">
  <sheetPr>
    <pageSetUpPr fitToPage="1"/>
  </sheetPr>
  <dimension ref="A1:BG81"/>
  <sheetViews>
    <sheetView tabSelected="1" zoomScaleNormal="100" zoomScaleSheetLayoutView="50" workbookViewId="0">
      <selection activeCell="E50" sqref="E50:F50"/>
    </sheetView>
  </sheetViews>
  <sheetFormatPr defaultColWidth="8.6640625" defaultRowHeight="13.2" x14ac:dyDescent="0.25"/>
  <cols>
    <col min="1" max="1" width="2.21875" style="1" customWidth="1"/>
    <col min="2" max="11" width="4.109375" style="1" customWidth="1"/>
    <col min="12" max="12" width="7.109375" style="1" customWidth="1"/>
    <col min="13" max="17" width="4.109375" style="1" customWidth="1"/>
    <col min="18" max="18" width="4.44140625" style="1" customWidth="1"/>
    <col min="19" max="24" width="4.109375" style="1" customWidth="1"/>
    <col min="25" max="25" width="8.109375" style="1" customWidth="1"/>
    <col min="26" max="26" width="1.6640625" style="1" customWidth="1"/>
    <col min="27" max="27" width="14.21875" style="1" hidden="1" customWidth="1"/>
    <col min="28" max="28" width="14.21875" style="3" hidden="1" customWidth="1"/>
    <col min="29" max="29" width="14.21875" style="1" hidden="1" customWidth="1"/>
    <col min="30" max="30" width="41.88671875" style="1" hidden="1" customWidth="1"/>
    <col min="31" max="31" width="15.6640625" style="1" hidden="1" customWidth="1"/>
    <col min="32" max="32" width="11.109375" style="1" hidden="1" customWidth="1"/>
    <col min="33" max="33" width="14.21875" style="1" hidden="1" customWidth="1"/>
    <col min="34" max="34" width="2" style="1" customWidth="1"/>
    <col min="35" max="35" width="8.6640625" style="1"/>
    <col min="36" max="36" width="10.6640625" style="1" customWidth="1"/>
    <col min="37" max="37" width="4.21875" style="1" customWidth="1"/>
    <col min="38" max="40" width="4.109375" style="1" customWidth="1"/>
    <col min="41" max="44" width="4.21875" style="1" customWidth="1"/>
    <col min="45" max="45" width="4.109375" style="1" customWidth="1"/>
    <col min="46" max="46" width="7.109375" style="1" customWidth="1"/>
    <col min="47" max="58" width="4.21875" style="1" customWidth="1"/>
    <col min="59" max="59" width="10.109375" style="1" customWidth="1"/>
    <col min="60" max="16384" width="8.6640625" style="1"/>
  </cols>
  <sheetData>
    <row r="1" spans="1:34" ht="8.4" customHeight="1" thickBot="1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15.6" customHeight="1" x14ac:dyDescent="0.25">
      <c r="A2" s="110"/>
      <c r="B2" s="16"/>
      <c r="C2" s="17"/>
      <c r="D2" s="17"/>
      <c r="E2" s="17"/>
      <c r="F2" s="17"/>
      <c r="G2" s="139" t="s">
        <v>66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8"/>
      <c r="AH2" s="110"/>
    </row>
    <row r="3" spans="1:34" ht="15" customHeight="1" x14ac:dyDescent="0.3">
      <c r="A3" s="110"/>
      <c r="B3" s="19"/>
      <c r="C3" s="6"/>
      <c r="D3" s="6"/>
      <c r="E3" s="6"/>
      <c r="F3" s="6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20"/>
      <c r="AB3" s="21" t="s">
        <v>175</v>
      </c>
      <c r="AD3" t="s">
        <v>50</v>
      </c>
      <c r="AE3" t="s">
        <v>51</v>
      </c>
      <c r="AF3" t="s">
        <v>52</v>
      </c>
      <c r="AH3" s="110"/>
    </row>
    <row r="4" spans="1:34" ht="15" customHeight="1" x14ac:dyDescent="0.3">
      <c r="A4" s="110"/>
      <c r="B4" s="19"/>
      <c r="C4" s="6"/>
      <c r="D4" s="6"/>
      <c r="E4" s="6"/>
      <c r="F4" s="6"/>
      <c r="G4" s="6"/>
      <c r="H4" s="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B4" s="9"/>
      <c r="AD4" s="24"/>
      <c r="AE4" s="24"/>
      <c r="AF4" s="25"/>
      <c r="AH4" s="110"/>
    </row>
    <row r="5" spans="1:34" ht="15" customHeight="1" x14ac:dyDescent="0.3">
      <c r="A5" s="110"/>
      <c r="B5" s="19"/>
      <c r="C5" s="6"/>
      <c r="D5" s="6"/>
      <c r="E5" s="26"/>
      <c r="F5" s="26"/>
      <c r="G5" s="6"/>
      <c r="H5" s="129" t="s"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28"/>
      <c r="AB5" s="9" t="s">
        <v>5</v>
      </c>
      <c r="AD5" s="4" t="s">
        <v>105</v>
      </c>
      <c r="AE5" s="4" t="s">
        <v>74</v>
      </c>
      <c r="AF5" s="5">
        <v>1016101</v>
      </c>
      <c r="AH5" s="110"/>
    </row>
    <row r="6" spans="1:34" ht="15" customHeight="1" x14ac:dyDescent="0.3">
      <c r="A6" s="110"/>
      <c r="B6" s="29"/>
      <c r="C6" s="27"/>
      <c r="D6" s="27"/>
      <c r="E6" s="26"/>
      <c r="F6" s="26"/>
      <c r="G6" s="6"/>
      <c r="H6" s="112" t="s">
        <v>8</v>
      </c>
      <c r="I6" s="112"/>
      <c r="J6" s="130"/>
      <c r="K6" s="131"/>
      <c r="L6" s="131"/>
      <c r="M6" s="131"/>
      <c r="N6" s="131"/>
      <c r="O6" s="132"/>
      <c r="P6" s="112" t="s">
        <v>10</v>
      </c>
      <c r="Q6" s="112"/>
      <c r="R6" s="150"/>
      <c r="S6" s="151"/>
      <c r="T6" s="112" t="s">
        <v>12</v>
      </c>
      <c r="U6" s="112"/>
      <c r="V6" s="173"/>
      <c r="W6" s="174"/>
      <c r="X6" s="174"/>
      <c r="Y6" s="175"/>
      <c r="Z6" s="31"/>
      <c r="AB6" s="9" t="s">
        <v>26</v>
      </c>
      <c r="AC6" s="1" t="s">
        <v>33</v>
      </c>
      <c r="AD6" s="4" t="s">
        <v>177</v>
      </c>
      <c r="AE6" s="4" t="s">
        <v>74</v>
      </c>
      <c r="AF6" s="5">
        <v>1016500</v>
      </c>
      <c r="AH6" s="110"/>
    </row>
    <row r="7" spans="1:34" ht="15" customHeight="1" x14ac:dyDescent="0.25">
      <c r="A7" s="110"/>
      <c r="B7" s="32"/>
      <c r="C7" s="6"/>
      <c r="D7" s="6"/>
      <c r="E7" s="6"/>
      <c r="F7" s="6"/>
      <c r="G7" s="6"/>
      <c r="H7" s="112" t="s">
        <v>9</v>
      </c>
      <c r="I7" s="112"/>
      <c r="J7" s="179"/>
      <c r="K7" s="180"/>
      <c r="L7" s="180"/>
      <c r="M7" s="180"/>
      <c r="N7" s="180"/>
      <c r="O7" s="180"/>
      <c r="P7" s="180"/>
      <c r="Q7" s="180"/>
      <c r="R7" s="180"/>
      <c r="S7" s="181"/>
      <c r="T7" s="6"/>
      <c r="U7" s="6"/>
      <c r="V7" s="6"/>
      <c r="W7" s="6"/>
      <c r="X7" s="6"/>
      <c r="Y7" s="6"/>
      <c r="Z7" s="33"/>
      <c r="AB7" s="9" t="s">
        <v>25</v>
      </c>
      <c r="AD7" s="4" t="s">
        <v>106</v>
      </c>
      <c r="AE7" s="4" t="s">
        <v>74</v>
      </c>
      <c r="AF7" s="5">
        <v>1016101</v>
      </c>
      <c r="AH7" s="110"/>
    </row>
    <row r="8" spans="1:34" ht="2.4" customHeight="1" x14ac:dyDescent="0.25">
      <c r="A8" s="110"/>
      <c r="B8" s="66"/>
      <c r="C8" s="67"/>
      <c r="D8" s="67"/>
      <c r="E8" s="67"/>
      <c r="F8" s="67"/>
      <c r="G8" s="67"/>
      <c r="H8" s="67"/>
      <c r="I8" s="68"/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70"/>
      <c r="AB8" s="9" t="s">
        <v>6</v>
      </c>
      <c r="AD8" s="4" t="s">
        <v>75</v>
      </c>
      <c r="AE8" s="4" t="s">
        <v>74</v>
      </c>
      <c r="AF8" s="5">
        <v>1016101</v>
      </c>
      <c r="AH8" s="110"/>
    </row>
    <row r="9" spans="1:34" ht="15" customHeight="1" x14ac:dyDescent="0.3">
      <c r="A9" s="110"/>
      <c r="B9" s="128" t="s">
        <v>67</v>
      </c>
      <c r="C9" s="129"/>
      <c r="D9" s="129"/>
      <c r="E9" s="129"/>
      <c r="F9" s="129"/>
      <c r="G9" s="129"/>
      <c r="H9" s="129"/>
      <c r="I9" s="129"/>
      <c r="J9" s="129"/>
      <c r="K9" s="12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33"/>
      <c r="AB9" s="9" t="s">
        <v>7</v>
      </c>
      <c r="AD9" s="4" t="s">
        <v>76</v>
      </c>
      <c r="AE9" s="4" t="s">
        <v>74</v>
      </c>
      <c r="AF9" s="5">
        <v>1016101</v>
      </c>
      <c r="AH9" s="110"/>
    </row>
    <row r="10" spans="1:34" ht="15" customHeight="1" x14ac:dyDescent="0.3">
      <c r="A10" s="110"/>
      <c r="B10" s="29"/>
      <c r="C10" s="112" t="s">
        <v>57</v>
      </c>
      <c r="D10" s="112"/>
      <c r="E10" s="112"/>
      <c r="F10" s="112"/>
      <c r="G10" s="130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6"/>
      <c r="U10" s="125" t="s">
        <v>58</v>
      </c>
      <c r="V10" s="125"/>
      <c r="W10" s="183" t="str">
        <f>IF(G10="","",+VLOOKUP(G10,AD4:AF72,3,FALSE))</f>
        <v/>
      </c>
      <c r="X10" s="184"/>
      <c r="Y10" s="185"/>
      <c r="Z10" s="35"/>
      <c r="AB10" s="9" t="s">
        <v>1</v>
      </c>
      <c r="AD10" s="4" t="s">
        <v>77</v>
      </c>
      <c r="AE10" s="4" t="s">
        <v>74</v>
      </c>
      <c r="AF10" s="5">
        <v>1016101</v>
      </c>
      <c r="AH10" s="110"/>
    </row>
    <row r="11" spans="1:34" ht="2.4" customHeight="1" x14ac:dyDescent="0.3">
      <c r="A11" s="110"/>
      <c r="B11" s="71"/>
      <c r="C11" s="68"/>
      <c r="D11" s="68"/>
      <c r="E11" s="68"/>
      <c r="F11" s="68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7"/>
      <c r="U11" s="73"/>
      <c r="V11" s="73"/>
      <c r="W11" s="72"/>
      <c r="X11" s="72"/>
      <c r="Y11" s="72"/>
      <c r="Z11" s="74"/>
      <c r="AB11" s="9" t="s">
        <v>39</v>
      </c>
      <c r="AD11" s="4" t="s">
        <v>78</v>
      </c>
      <c r="AE11" s="4" t="s">
        <v>74</v>
      </c>
      <c r="AF11" s="5">
        <v>1016101</v>
      </c>
      <c r="AH11" s="110"/>
    </row>
    <row r="12" spans="1:34" ht="15" customHeight="1" x14ac:dyDescent="0.3">
      <c r="A12" s="110"/>
      <c r="B12" s="128" t="s">
        <v>53</v>
      </c>
      <c r="C12" s="129"/>
      <c r="D12" s="129"/>
      <c r="E12" s="129"/>
      <c r="F12" s="129"/>
      <c r="G12" s="26"/>
      <c r="H12" s="26"/>
      <c r="I12" s="2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5"/>
      <c r="AB12" s="37" t="s">
        <v>2</v>
      </c>
      <c r="AD12" s="4" t="s">
        <v>79</v>
      </c>
      <c r="AE12" s="4" t="s">
        <v>74</v>
      </c>
      <c r="AF12" s="5">
        <v>1016101</v>
      </c>
      <c r="AH12" s="110"/>
    </row>
    <row r="13" spans="1:34" ht="15" customHeight="1" x14ac:dyDescent="0.25">
      <c r="A13" s="110"/>
      <c r="B13" s="38"/>
      <c r="C13" s="122" t="s">
        <v>13</v>
      </c>
      <c r="D13" s="122"/>
      <c r="E13" s="122"/>
      <c r="F13" s="122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  <c r="Z13" s="31"/>
      <c r="AB13" s="9" t="s">
        <v>24</v>
      </c>
      <c r="AD13" s="4" t="s">
        <v>80</v>
      </c>
      <c r="AE13" s="4" t="s">
        <v>74</v>
      </c>
      <c r="AF13" s="5">
        <v>1016101</v>
      </c>
      <c r="AH13" s="110"/>
    </row>
    <row r="14" spans="1:34" ht="15" customHeight="1" x14ac:dyDescent="0.25">
      <c r="A14" s="110"/>
      <c r="B14" s="38"/>
      <c r="C14" s="122" t="s">
        <v>14</v>
      </c>
      <c r="D14" s="122"/>
      <c r="E14" s="122"/>
      <c r="F14" s="122"/>
      <c r="G14" s="34" t="s">
        <v>15</v>
      </c>
      <c r="H14" s="130"/>
      <c r="I14" s="131"/>
      <c r="J14" s="131"/>
      <c r="K14" s="132"/>
      <c r="L14" s="112" t="s">
        <v>16</v>
      </c>
      <c r="M14" s="112"/>
      <c r="N14" s="14"/>
      <c r="O14" s="112" t="s">
        <v>18</v>
      </c>
      <c r="P14" s="112"/>
      <c r="Q14" s="112"/>
      <c r="R14" s="112"/>
      <c r="S14" s="136"/>
      <c r="T14" s="137"/>
      <c r="U14" s="133" t="s">
        <v>68</v>
      </c>
      <c r="V14" s="133"/>
      <c r="W14" s="133"/>
      <c r="X14" s="134"/>
      <c r="Y14" s="135"/>
      <c r="Z14" s="40"/>
      <c r="AD14" s="4" t="s">
        <v>107</v>
      </c>
      <c r="AE14" s="4" t="s">
        <v>74</v>
      </c>
      <c r="AF14" s="5">
        <v>1016101</v>
      </c>
      <c r="AH14" s="110"/>
    </row>
    <row r="15" spans="1:34" ht="15" customHeight="1" x14ac:dyDescent="0.25">
      <c r="A15" s="110"/>
      <c r="B15" s="38"/>
      <c r="C15" s="122" t="s">
        <v>17</v>
      </c>
      <c r="D15" s="122"/>
      <c r="E15" s="122"/>
      <c r="F15" s="122"/>
      <c r="G15" s="34" t="s">
        <v>15</v>
      </c>
      <c r="H15" s="130"/>
      <c r="I15" s="131"/>
      <c r="J15" s="131"/>
      <c r="K15" s="132"/>
      <c r="L15" s="112" t="s">
        <v>16</v>
      </c>
      <c r="M15" s="112"/>
      <c r="N15" s="14"/>
      <c r="O15" s="34"/>
      <c r="P15" s="112" t="s">
        <v>19</v>
      </c>
      <c r="Q15" s="112"/>
      <c r="R15" s="112"/>
      <c r="S15" s="136"/>
      <c r="T15" s="137"/>
      <c r="U15" s="141" t="s">
        <v>18</v>
      </c>
      <c r="V15" s="141"/>
      <c r="W15" s="141"/>
      <c r="X15" s="142"/>
      <c r="Y15" s="143"/>
      <c r="Z15" s="42"/>
      <c r="AB15" s="21" t="s">
        <v>175</v>
      </c>
      <c r="AD15" s="4" t="s">
        <v>81</v>
      </c>
      <c r="AE15" s="4" t="s">
        <v>74</v>
      </c>
      <c r="AF15" s="5">
        <v>1016101</v>
      </c>
      <c r="AH15" s="110"/>
    </row>
    <row r="16" spans="1:34" ht="15" customHeight="1" x14ac:dyDescent="0.25">
      <c r="A16" s="110"/>
      <c r="B16" s="38"/>
      <c r="C16" s="122" t="s">
        <v>17</v>
      </c>
      <c r="D16" s="122"/>
      <c r="E16" s="122"/>
      <c r="F16" s="122"/>
      <c r="G16" s="34" t="s">
        <v>15</v>
      </c>
      <c r="H16" s="130"/>
      <c r="I16" s="131"/>
      <c r="J16" s="131"/>
      <c r="K16" s="132"/>
      <c r="L16" s="112" t="s">
        <v>16</v>
      </c>
      <c r="M16" s="112"/>
      <c r="N16" s="14"/>
      <c r="O16" s="34"/>
      <c r="P16" s="112" t="s">
        <v>19</v>
      </c>
      <c r="Q16" s="112"/>
      <c r="R16" s="112"/>
      <c r="S16" s="136"/>
      <c r="T16" s="137"/>
      <c r="U16" s="141" t="s">
        <v>18</v>
      </c>
      <c r="V16" s="141"/>
      <c r="W16" s="141"/>
      <c r="X16" s="142"/>
      <c r="Y16" s="143"/>
      <c r="Z16" s="42"/>
      <c r="AB16" s="9"/>
      <c r="AD16" s="4" t="s">
        <v>82</v>
      </c>
      <c r="AE16" s="4" t="s">
        <v>74</v>
      </c>
      <c r="AF16" s="5">
        <v>1016101</v>
      </c>
      <c r="AH16" s="110"/>
    </row>
    <row r="17" spans="1:59" ht="15" customHeight="1" x14ac:dyDescent="0.25">
      <c r="A17" s="110"/>
      <c r="B17" s="38"/>
      <c r="C17" s="122" t="s">
        <v>20</v>
      </c>
      <c r="D17" s="122"/>
      <c r="E17" s="122"/>
      <c r="F17" s="122"/>
      <c r="G17" s="34" t="s">
        <v>15</v>
      </c>
      <c r="H17" s="130"/>
      <c r="I17" s="131"/>
      <c r="J17" s="131"/>
      <c r="K17" s="132"/>
      <c r="L17" s="112" t="s">
        <v>16</v>
      </c>
      <c r="M17" s="112"/>
      <c r="N17" s="14"/>
      <c r="O17" s="34"/>
      <c r="P17" s="112" t="s">
        <v>19</v>
      </c>
      <c r="Q17" s="112"/>
      <c r="R17" s="112"/>
      <c r="S17" s="136"/>
      <c r="T17" s="137"/>
      <c r="U17" s="141" t="s">
        <v>21</v>
      </c>
      <c r="V17" s="141"/>
      <c r="W17" s="141"/>
      <c r="X17" s="134"/>
      <c r="Y17" s="135"/>
      <c r="Z17" s="40"/>
      <c r="AB17" s="10" t="s">
        <v>3</v>
      </c>
      <c r="AD17" s="4" t="s">
        <v>83</v>
      </c>
      <c r="AE17" s="4" t="s">
        <v>74</v>
      </c>
      <c r="AF17" s="5">
        <v>1016101</v>
      </c>
      <c r="AH17" s="110"/>
    </row>
    <row r="18" spans="1:59" ht="15" customHeight="1" x14ac:dyDescent="0.25">
      <c r="A18" s="110"/>
      <c r="B18" s="38"/>
      <c r="C18" s="122" t="s">
        <v>23</v>
      </c>
      <c r="D18" s="122"/>
      <c r="E18" s="122"/>
      <c r="F18" s="122"/>
      <c r="G18" s="43" t="s">
        <v>27</v>
      </c>
      <c r="H18" s="123"/>
      <c r="I18" s="124"/>
      <c r="J18" s="44"/>
      <c r="K18" s="43" t="s">
        <v>28</v>
      </c>
      <c r="L18" s="123"/>
      <c r="M18" s="124"/>
      <c r="N18" s="44"/>
      <c r="O18" s="43" t="s">
        <v>29</v>
      </c>
      <c r="P18" s="123"/>
      <c r="Q18" s="124"/>
      <c r="R18" s="44"/>
      <c r="S18" s="43" t="s">
        <v>30</v>
      </c>
      <c r="T18" s="123"/>
      <c r="U18" s="124"/>
      <c r="V18" s="138" t="s">
        <v>37</v>
      </c>
      <c r="W18" s="138"/>
      <c r="X18" s="126"/>
      <c r="Y18" s="127"/>
      <c r="Z18" s="45"/>
      <c r="AB18" s="46" t="s">
        <v>4</v>
      </c>
      <c r="AD18" s="4" t="s">
        <v>84</v>
      </c>
      <c r="AE18" s="4" t="s">
        <v>74</v>
      </c>
      <c r="AF18" s="5">
        <v>1016101</v>
      </c>
      <c r="AH18" s="110"/>
    </row>
    <row r="19" spans="1:59" ht="2.4" customHeight="1" x14ac:dyDescent="0.25">
      <c r="A19" s="110"/>
      <c r="B19" s="75"/>
      <c r="C19" s="76"/>
      <c r="D19" s="76"/>
      <c r="E19" s="76"/>
      <c r="F19" s="76"/>
      <c r="G19" s="77"/>
      <c r="H19" s="78"/>
      <c r="I19" s="78"/>
      <c r="J19" s="78"/>
      <c r="K19" s="77"/>
      <c r="L19" s="78"/>
      <c r="M19" s="78"/>
      <c r="N19" s="78"/>
      <c r="O19" s="77"/>
      <c r="P19" s="78"/>
      <c r="Q19" s="78"/>
      <c r="R19" s="78"/>
      <c r="S19" s="77"/>
      <c r="T19" s="78"/>
      <c r="U19" s="78"/>
      <c r="V19" s="79"/>
      <c r="W19" s="79"/>
      <c r="X19" s="80"/>
      <c r="Y19" s="80"/>
      <c r="Z19" s="81"/>
      <c r="AB19" s="46"/>
      <c r="AD19" s="4" t="s">
        <v>85</v>
      </c>
      <c r="AE19" s="4" t="s">
        <v>74</v>
      </c>
      <c r="AF19" s="5">
        <v>1016101</v>
      </c>
      <c r="AH19" s="110"/>
    </row>
    <row r="20" spans="1:59" ht="15" customHeight="1" x14ac:dyDescent="0.3">
      <c r="A20" s="110"/>
      <c r="B20" s="128" t="s">
        <v>69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34"/>
      <c r="N20" s="34"/>
      <c r="O20" s="34"/>
      <c r="P20" s="34"/>
      <c r="Q20" s="34"/>
      <c r="R20" s="34"/>
      <c r="S20" s="34"/>
      <c r="T20" s="6"/>
      <c r="U20" s="6"/>
      <c r="V20" s="6"/>
      <c r="W20" s="6"/>
      <c r="X20" s="6"/>
      <c r="Y20" s="6"/>
      <c r="Z20" s="48"/>
      <c r="AB20" s="21" t="s">
        <v>176</v>
      </c>
      <c r="AD20" s="4" t="s">
        <v>86</v>
      </c>
      <c r="AE20" s="4" t="s">
        <v>74</v>
      </c>
      <c r="AF20" s="5">
        <v>1016101</v>
      </c>
      <c r="AH20" s="110"/>
    </row>
    <row r="21" spans="1:59" ht="15" customHeight="1" x14ac:dyDescent="0.25">
      <c r="A21" s="110"/>
      <c r="B21" s="38"/>
      <c r="C21" s="122" t="s">
        <v>46</v>
      </c>
      <c r="D21" s="122"/>
      <c r="E21" s="122"/>
      <c r="F21" s="122"/>
      <c r="G21" s="122"/>
      <c r="H21" s="122"/>
      <c r="I21" s="6" t="s">
        <v>34</v>
      </c>
      <c r="J21" s="6"/>
      <c r="K21" s="6"/>
      <c r="L21" s="6"/>
      <c r="M21" s="34"/>
      <c r="N21" s="15"/>
      <c r="O21" s="112" t="s">
        <v>35</v>
      </c>
      <c r="P21" s="112"/>
      <c r="Q21" s="112"/>
      <c r="R21" s="112"/>
      <c r="S21" s="112"/>
      <c r="T21" s="15"/>
      <c r="U21" s="34"/>
      <c r="V21" s="112" t="s">
        <v>187</v>
      </c>
      <c r="W21" s="112"/>
      <c r="X21" s="148"/>
      <c r="Y21" s="148"/>
      <c r="Z21" s="49"/>
      <c r="AB21" s="9"/>
      <c r="AD21" s="4" t="s">
        <v>87</v>
      </c>
      <c r="AE21" s="4" t="s">
        <v>74</v>
      </c>
      <c r="AF21" s="5">
        <v>1016101</v>
      </c>
      <c r="AH21" s="110"/>
    </row>
    <row r="22" spans="1:59" ht="15" customHeight="1" x14ac:dyDescent="0.25">
      <c r="A22" s="110"/>
      <c r="B22" s="38"/>
      <c r="C22" s="6" t="s">
        <v>31</v>
      </c>
      <c r="D22" s="6"/>
      <c r="E22" s="6"/>
      <c r="F22" s="6"/>
      <c r="G22" s="6"/>
      <c r="H22" s="34"/>
      <c r="I22" s="125" t="s">
        <v>36</v>
      </c>
      <c r="J22" s="125"/>
      <c r="K22" s="125"/>
      <c r="L22" s="130"/>
      <c r="M22" s="131"/>
      <c r="N22" s="131"/>
      <c r="O22" s="131"/>
      <c r="P22" s="131"/>
      <c r="Q22" s="132"/>
      <c r="R22" s="112" t="s">
        <v>32</v>
      </c>
      <c r="S22" s="112"/>
      <c r="T22" s="150"/>
      <c r="U22" s="151"/>
      <c r="V22" s="112"/>
      <c r="W22" s="112"/>
      <c r="X22" s="152"/>
      <c r="Y22" s="152"/>
      <c r="Z22" s="50"/>
      <c r="AB22" s="9" t="s">
        <v>5</v>
      </c>
      <c r="AD22" s="4" t="s">
        <v>88</v>
      </c>
      <c r="AE22" s="4" t="s">
        <v>74</v>
      </c>
      <c r="AF22" s="5">
        <v>1016101</v>
      </c>
      <c r="AH22" s="110"/>
      <c r="AO22" s="13"/>
      <c r="AP22" s="12"/>
      <c r="AS22" s="13"/>
      <c r="AT22" s="13"/>
      <c r="AU22" s="13"/>
      <c r="AV22" s="13"/>
      <c r="AW22" s="13"/>
      <c r="AX22" s="13"/>
      <c r="AY22" s="13"/>
      <c r="AZ22" s="13"/>
      <c r="BB22" s="13"/>
    </row>
    <row r="23" spans="1:59" ht="15" customHeight="1" thickBot="1" x14ac:dyDescent="0.3">
      <c r="A23" s="110"/>
      <c r="B23" s="38"/>
      <c r="C23" s="122" t="s">
        <v>38</v>
      </c>
      <c r="D23" s="122"/>
      <c r="E23" s="122"/>
      <c r="F23" s="122"/>
      <c r="G23" s="122"/>
      <c r="H23" s="122"/>
      <c r="I23" s="125" t="s">
        <v>36</v>
      </c>
      <c r="J23" s="125"/>
      <c r="K23" s="125"/>
      <c r="L23" s="130"/>
      <c r="M23" s="131"/>
      <c r="N23" s="131"/>
      <c r="O23" s="131"/>
      <c r="P23" s="131"/>
      <c r="Q23" s="132"/>
      <c r="R23" s="112" t="s">
        <v>32</v>
      </c>
      <c r="S23" s="112"/>
      <c r="T23" s="150"/>
      <c r="U23" s="151"/>
      <c r="V23" s="112"/>
      <c r="W23" s="112"/>
      <c r="X23" s="152"/>
      <c r="Y23" s="152"/>
      <c r="Z23" s="50"/>
      <c r="AB23" s="9" t="s">
        <v>6</v>
      </c>
      <c r="AD23" s="4" t="s">
        <v>89</v>
      </c>
      <c r="AE23" s="4" t="s">
        <v>74</v>
      </c>
      <c r="AF23" s="5">
        <v>1016101</v>
      </c>
      <c r="AH23" s="110"/>
      <c r="AP23" s="12"/>
    </row>
    <row r="24" spans="1:59" ht="15.6" customHeight="1" thickBot="1" x14ac:dyDescent="0.35">
      <c r="A24" s="110"/>
      <c r="B24" s="38"/>
      <c r="C24" s="39"/>
      <c r="D24" s="39"/>
      <c r="E24" s="39"/>
      <c r="F24" s="39"/>
      <c r="G24" s="39"/>
      <c r="H24" s="39"/>
      <c r="I24" s="34"/>
      <c r="J24" s="34"/>
      <c r="K24" s="34"/>
      <c r="L24" s="34"/>
      <c r="M24" s="34"/>
      <c r="N24" s="34"/>
      <c r="O24" s="113" t="s">
        <v>188</v>
      </c>
      <c r="P24" s="113"/>
      <c r="Q24" s="113"/>
      <c r="R24" s="113"/>
      <c r="S24" s="113"/>
      <c r="T24" s="113"/>
      <c r="U24" s="113"/>
      <c r="V24" s="113"/>
      <c r="W24" s="113"/>
      <c r="X24" s="144">
        <f>IF(AND(X21="",T22="",T23=""),0,X21+(IF(0.22*T22=0,0,0.22*T22))+(IF(0.22*T23=0,0,0.22*T23)))</f>
        <v>0</v>
      </c>
      <c r="Y24" s="145"/>
      <c r="Z24" s="50"/>
      <c r="AB24" s="11" t="s">
        <v>7</v>
      </c>
      <c r="AD24" s="4" t="s">
        <v>90</v>
      </c>
      <c r="AE24" s="4" t="s">
        <v>74</v>
      </c>
      <c r="AF24" s="5">
        <v>1016101</v>
      </c>
      <c r="AH24" s="110"/>
    </row>
    <row r="25" spans="1:59" ht="2.4" customHeight="1" x14ac:dyDescent="0.3">
      <c r="A25" s="110"/>
      <c r="B25" s="75"/>
      <c r="C25" s="76"/>
      <c r="D25" s="76"/>
      <c r="E25" s="76"/>
      <c r="F25" s="76"/>
      <c r="G25" s="76"/>
      <c r="H25" s="76"/>
      <c r="I25" s="73"/>
      <c r="J25" s="73"/>
      <c r="K25" s="73"/>
      <c r="L25" s="73"/>
      <c r="M25" s="73"/>
      <c r="N25" s="73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83"/>
      <c r="Z25" s="84"/>
      <c r="AB25" s="9" t="s">
        <v>1</v>
      </c>
      <c r="AD25" s="4" t="s">
        <v>91</v>
      </c>
      <c r="AE25" s="4" t="s">
        <v>74</v>
      </c>
      <c r="AF25" s="5">
        <v>1016101</v>
      </c>
      <c r="AH25" s="110"/>
    </row>
    <row r="26" spans="1:59" ht="15" customHeight="1" x14ac:dyDescent="0.3">
      <c r="A26" s="110"/>
      <c r="B26" s="128" t="s">
        <v>189</v>
      </c>
      <c r="C26" s="129"/>
      <c r="D26" s="129"/>
      <c r="E26" s="129"/>
      <c r="F26" s="129"/>
      <c r="G26" s="129"/>
      <c r="H26" s="129"/>
      <c r="I26" s="129"/>
      <c r="J26" s="129"/>
      <c r="K26" s="34"/>
      <c r="L26" s="34"/>
      <c r="M26" s="34"/>
      <c r="N26" s="34"/>
      <c r="O26" s="34"/>
      <c r="P26" s="34"/>
      <c r="Q26" s="34"/>
      <c r="R26" s="34"/>
      <c r="S26" s="34"/>
      <c r="T26" s="6"/>
      <c r="U26" s="6"/>
      <c r="V26" s="6"/>
      <c r="W26" s="6"/>
      <c r="X26" s="6"/>
      <c r="Y26" s="6"/>
      <c r="Z26" s="52"/>
      <c r="AB26" s="9" t="s">
        <v>39</v>
      </c>
      <c r="AD26" s="4" t="s">
        <v>92</v>
      </c>
      <c r="AE26" s="4" t="s">
        <v>74</v>
      </c>
      <c r="AF26" s="5">
        <v>1016101</v>
      </c>
      <c r="AH26" s="110"/>
    </row>
    <row r="27" spans="1:59" ht="15" customHeight="1" thickBot="1" x14ac:dyDescent="0.3">
      <c r="A27" s="110"/>
      <c r="B27" s="149" t="s">
        <v>40</v>
      </c>
      <c r="C27" s="112"/>
      <c r="D27" s="112"/>
      <c r="E27" s="112"/>
      <c r="F27" s="112"/>
      <c r="G27" s="147"/>
      <c r="H27" s="147"/>
      <c r="I27" s="112" t="s">
        <v>41</v>
      </c>
      <c r="J27" s="112"/>
      <c r="K27" s="112"/>
      <c r="L27" s="112"/>
      <c r="M27" s="112"/>
      <c r="N27" s="147"/>
      <c r="O27" s="147"/>
      <c r="P27" s="6"/>
      <c r="Q27" s="125" t="s">
        <v>42</v>
      </c>
      <c r="R27" s="125"/>
      <c r="S27" s="125"/>
      <c r="T27" s="146" t="str">
        <f>IF(SUM(G27,N27)=0,"",SUM(G27,N27))</f>
        <v/>
      </c>
      <c r="U27" s="146"/>
      <c r="V27" s="112"/>
      <c r="W27" s="112"/>
      <c r="X27" s="6"/>
      <c r="Y27" s="6"/>
      <c r="Z27" s="50"/>
      <c r="AB27" s="9" t="s">
        <v>2</v>
      </c>
      <c r="AD27" s="4" t="s">
        <v>93</v>
      </c>
      <c r="AE27" s="4" t="s">
        <v>74</v>
      </c>
      <c r="AF27" s="5">
        <v>1016101</v>
      </c>
      <c r="AH27" s="110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" customHeight="1" thickBot="1" x14ac:dyDescent="0.35">
      <c r="A28" s="110"/>
      <c r="B28" s="53"/>
      <c r="C28" s="30"/>
      <c r="D28" s="30"/>
      <c r="E28" s="30"/>
      <c r="F28" s="30"/>
      <c r="G28" s="34"/>
      <c r="H28" s="34"/>
      <c r="I28" s="30"/>
      <c r="J28" s="30"/>
      <c r="K28" s="30"/>
      <c r="L28" s="30"/>
      <c r="M28" s="30"/>
      <c r="N28" s="34"/>
      <c r="O28" s="113" t="s">
        <v>190</v>
      </c>
      <c r="P28" s="113"/>
      <c r="Q28" s="113"/>
      <c r="R28" s="113"/>
      <c r="S28" s="113"/>
      <c r="T28" s="113"/>
      <c r="U28" s="113"/>
      <c r="V28" s="113"/>
      <c r="W28" s="113"/>
      <c r="X28" s="144">
        <f>IF(T27="",0,T27*0.22)</f>
        <v>0</v>
      </c>
      <c r="Y28" s="145"/>
      <c r="Z28" s="33"/>
      <c r="AA28" s="3"/>
      <c r="AB28" s="37" t="s">
        <v>24</v>
      </c>
      <c r="AD28" s="4" t="s">
        <v>94</v>
      </c>
      <c r="AE28" s="4" t="s">
        <v>74</v>
      </c>
      <c r="AF28" s="5">
        <v>1016101</v>
      </c>
      <c r="AH28" s="110"/>
    </row>
    <row r="29" spans="1:59" ht="2.4" customHeight="1" x14ac:dyDescent="0.3">
      <c r="A29" s="110"/>
      <c r="B29" s="85"/>
      <c r="C29" s="68"/>
      <c r="D29" s="68"/>
      <c r="E29" s="68"/>
      <c r="F29" s="68"/>
      <c r="G29" s="73"/>
      <c r="H29" s="73"/>
      <c r="I29" s="68"/>
      <c r="J29" s="68"/>
      <c r="K29" s="68"/>
      <c r="L29" s="68"/>
      <c r="M29" s="68"/>
      <c r="N29" s="73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3"/>
      <c r="Z29" s="70"/>
      <c r="AA29" s="3"/>
      <c r="AD29" s="4" t="s">
        <v>108</v>
      </c>
      <c r="AE29" s="4" t="s">
        <v>74</v>
      </c>
      <c r="AF29" s="5">
        <v>1016101</v>
      </c>
      <c r="AH29" s="110"/>
    </row>
    <row r="30" spans="1:59" ht="15" customHeight="1" thickBot="1" x14ac:dyDescent="0.35">
      <c r="A30" s="110"/>
      <c r="B30" s="128" t="s">
        <v>54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55" t="s">
        <v>22</v>
      </c>
      <c r="M30" s="155"/>
      <c r="N30" s="156"/>
      <c r="O30" s="147"/>
      <c r="P30" s="147"/>
      <c r="Q30" s="34"/>
      <c r="R30" s="34"/>
      <c r="S30" s="34"/>
      <c r="T30" s="34"/>
      <c r="U30" s="112" t="s">
        <v>187</v>
      </c>
      <c r="V30" s="112"/>
      <c r="W30" s="112"/>
      <c r="X30" s="153"/>
      <c r="Y30" s="153"/>
      <c r="Z30" s="50"/>
      <c r="AD30" s="4" t="s">
        <v>95</v>
      </c>
      <c r="AE30" s="4" t="s">
        <v>74</v>
      </c>
      <c r="AF30" s="5">
        <v>1016101</v>
      </c>
      <c r="AH30" s="110"/>
    </row>
    <row r="31" spans="1:59" ht="15" customHeight="1" thickBot="1" x14ac:dyDescent="0.35">
      <c r="A31" s="110"/>
      <c r="B31" s="54"/>
      <c r="C31" s="26"/>
      <c r="D31" s="26"/>
      <c r="E31" s="26"/>
      <c r="F31" s="26"/>
      <c r="G31" s="26"/>
      <c r="H31" s="27"/>
      <c r="I31" s="27"/>
      <c r="J31" s="27"/>
      <c r="K31" s="55"/>
      <c r="L31" s="55"/>
      <c r="M31" s="55"/>
      <c r="N31" s="55"/>
      <c r="O31" s="113" t="s">
        <v>196</v>
      </c>
      <c r="P31" s="113"/>
      <c r="Q31" s="113"/>
      <c r="R31" s="113"/>
      <c r="S31" s="113"/>
      <c r="T31" s="113"/>
      <c r="U31" s="113"/>
      <c r="V31" s="113"/>
      <c r="W31" s="113"/>
      <c r="X31" s="114">
        <f>IF(X30="",0,X30)</f>
        <v>0</v>
      </c>
      <c r="Y31" s="115"/>
      <c r="Z31" s="50"/>
      <c r="AD31" s="4" t="s">
        <v>96</v>
      </c>
      <c r="AE31" s="4" t="s">
        <v>74</v>
      </c>
      <c r="AF31" s="5">
        <v>1016101</v>
      </c>
      <c r="AH31" s="110"/>
    </row>
    <row r="32" spans="1:59" ht="2.4" customHeight="1" x14ac:dyDescent="0.3">
      <c r="A32" s="110"/>
      <c r="B32" s="86"/>
      <c r="C32" s="87"/>
      <c r="D32" s="87"/>
      <c r="E32" s="87"/>
      <c r="F32" s="87"/>
      <c r="G32" s="87"/>
      <c r="H32" s="88"/>
      <c r="I32" s="88"/>
      <c r="J32" s="88"/>
      <c r="K32" s="89"/>
      <c r="L32" s="89"/>
      <c r="M32" s="89"/>
      <c r="N32" s="89"/>
      <c r="O32" s="82"/>
      <c r="P32" s="82"/>
      <c r="Q32" s="82"/>
      <c r="R32" s="82"/>
      <c r="S32" s="82"/>
      <c r="T32" s="82"/>
      <c r="U32" s="82"/>
      <c r="V32" s="82"/>
      <c r="W32" s="82"/>
      <c r="X32" s="73"/>
      <c r="Y32" s="73"/>
      <c r="Z32" s="84"/>
      <c r="AD32" s="4" t="s">
        <v>97</v>
      </c>
      <c r="AE32" s="4" t="s">
        <v>74</v>
      </c>
      <c r="AF32" s="5">
        <v>1016101</v>
      </c>
      <c r="AH32" s="110"/>
    </row>
    <row r="33" spans="1:59" ht="15" customHeight="1" thickBot="1" x14ac:dyDescent="0.35">
      <c r="A33" s="110"/>
      <c r="B33" s="128" t="s">
        <v>55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55" t="s">
        <v>22</v>
      </c>
      <c r="M33" s="155"/>
      <c r="N33" s="156"/>
      <c r="O33" s="147"/>
      <c r="P33" s="147"/>
      <c r="Q33" s="125"/>
      <c r="R33" s="125"/>
      <c r="S33" s="125"/>
      <c r="T33" s="125"/>
      <c r="U33" s="125"/>
      <c r="V33" s="112" t="s">
        <v>186</v>
      </c>
      <c r="W33" s="112"/>
      <c r="X33" s="153"/>
      <c r="Y33" s="153"/>
      <c r="Z33" s="50"/>
      <c r="AD33" s="4" t="s">
        <v>98</v>
      </c>
      <c r="AE33" s="4" t="s">
        <v>74</v>
      </c>
      <c r="AF33" s="5">
        <v>1016101</v>
      </c>
      <c r="AH33" s="110"/>
    </row>
    <row r="34" spans="1:59" s="2" customFormat="1" ht="15" customHeight="1" thickBot="1" x14ac:dyDescent="0.35">
      <c r="A34" s="110"/>
      <c r="B34" s="29"/>
      <c r="C34" s="27"/>
      <c r="D34" s="27"/>
      <c r="E34" s="27"/>
      <c r="F34" s="27"/>
      <c r="G34" s="27"/>
      <c r="H34" s="27"/>
      <c r="I34" s="27"/>
      <c r="J34" s="27"/>
      <c r="K34" s="55"/>
      <c r="L34" s="55"/>
      <c r="M34" s="55"/>
      <c r="N34" s="55"/>
      <c r="O34" s="113" t="s">
        <v>191</v>
      </c>
      <c r="P34" s="113"/>
      <c r="Q34" s="113"/>
      <c r="R34" s="113"/>
      <c r="S34" s="113"/>
      <c r="T34" s="113"/>
      <c r="U34" s="113"/>
      <c r="V34" s="113"/>
      <c r="W34" s="118"/>
      <c r="X34" s="116">
        <f>IF(X33="",0,X33)</f>
        <v>0</v>
      </c>
      <c r="Y34" s="117"/>
      <c r="Z34" s="50"/>
      <c r="AB34" s="3"/>
      <c r="AD34" s="4" t="s">
        <v>99</v>
      </c>
      <c r="AE34" s="4" t="s">
        <v>74</v>
      </c>
      <c r="AF34" s="5">
        <v>1016101</v>
      </c>
      <c r="AH34" s="110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2.4" customHeight="1" x14ac:dyDescent="0.3">
      <c r="A35" s="110"/>
      <c r="B35" s="71"/>
      <c r="C35" s="88"/>
      <c r="D35" s="88"/>
      <c r="E35" s="88"/>
      <c r="F35" s="88"/>
      <c r="G35" s="88"/>
      <c r="H35" s="88"/>
      <c r="I35" s="88"/>
      <c r="J35" s="88"/>
      <c r="K35" s="89"/>
      <c r="L35" s="89"/>
      <c r="M35" s="89"/>
      <c r="N35" s="89"/>
      <c r="O35" s="82"/>
      <c r="P35" s="82"/>
      <c r="Q35" s="82"/>
      <c r="R35" s="82"/>
      <c r="S35" s="82"/>
      <c r="T35" s="82"/>
      <c r="U35" s="82"/>
      <c r="V35" s="82"/>
      <c r="W35" s="82"/>
      <c r="X35" s="83"/>
      <c r="Y35" s="83"/>
      <c r="Z35" s="84"/>
      <c r="AD35" s="4" t="s">
        <v>100</v>
      </c>
      <c r="AE35" s="4" t="s">
        <v>74</v>
      </c>
      <c r="AF35" s="5">
        <v>1016101</v>
      </c>
      <c r="AH35" s="110"/>
    </row>
    <row r="36" spans="1:59" ht="15" customHeight="1" x14ac:dyDescent="0.3">
      <c r="A36" s="110"/>
      <c r="B36" s="128" t="s">
        <v>56</v>
      </c>
      <c r="C36" s="129"/>
      <c r="D36" s="129"/>
      <c r="E36" s="129"/>
      <c r="F36" s="129"/>
      <c r="G36" s="129"/>
      <c r="H36" s="129"/>
      <c r="I36" s="129"/>
      <c r="J36" s="129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41"/>
      <c r="W36" s="41"/>
      <c r="X36" s="182"/>
      <c r="Y36" s="182"/>
      <c r="Z36" s="52"/>
      <c r="AD36" s="4" t="s">
        <v>101</v>
      </c>
      <c r="AE36" s="4" t="s">
        <v>74</v>
      </c>
      <c r="AF36" s="5">
        <v>1016101</v>
      </c>
      <c r="AH36" s="110"/>
    </row>
    <row r="37" spans="1:59" ht="15" customHeight="1" x14ac:dyDescent="0.3">
      <c r="A37" s="110"/>
      <c r="B37" s="29"/>
      <c r="C37" s="125" t="s">
        <v>45</v>
      </c>
      <c r="D37" s="125"/>
      <c r="E37" s="125"/>
      <c r="F37" s="125"/>
      <c r="G37" s="125"/>
      <c r="H37" s="154"/>
      <c r="I37" s="154"/>
      <c r="J37" s="154"/>
      <c r="K37" s="154"/>
      <c r="L37" s="154"/>
      <c r="M37" s="154"/>
      <c r="N37" s="154"/>
      <c r="O37" s="125" t="s">
        <v>43</v>
      </c>
      <c r="P37" s="125"/>
      <c r="Q37" s="65"/>
      <c r="R37" s="112" t="s">
        <v>44</v>
      </c>
      <c r="S37" s="112"/>
      <c r="T37" s="121"/>
      <c r="U37" s="121"/>
      <c r="V37" s="121"/>
      <c r="W37" s="6"/>
      <c r="X37" s="90"/>
      <c r="Y37" s="90"/>
      <c r="Z37" s="49"/>
      <c r="AD37" s="4" t="s">
        <v>102</v>
      </c>
      <c r="AE37" s="4" t="s">
        <v>74</v>
      </c>
      <c r="AF37" s="5">
        <v>1016101</v>
      </c>
      <c r="AH37" s="110"/>
    </row>
    <row r="38" spans="1:59" ht="15" customHeight="1" x14ac:dyDescent="0.3">
      <c r="A38" s="110"/>
      <c r="B38" s="29"/>
      <c r="C38" s="125" t="s">
        <v>45</v>
      </c>
      <c r="D38" s="125"/>
      <c r="E38" s="125"/>
      <c r="F38" s="125"/>
      <c r="G38" s="125"/>
      <c r="H38" s="154"/>
      <c r="I38" s="154"/>
      <c r="J38" s="154"/>
      <c r="K38" s="154"/>
      <c r="L38" s="154"/>
      <c r="M38" s="154"/>
      <c r="N38" s="154"/>
      <c r="O38" s="125" t="s">
        <v>43</v>
      </c>
      <c r="P38" s="125"/>
      <c r="Q38" s="65"/>
      <c r="R38" s="112" t="s">
        <v>44</v>
      </c>
      <c r="S38" s="112"/>
      <c r="T38" s="121"/>
      <c r="U38" s="121"/>
      <c r="V38" s="121"/>
      <c r="W38" s="6"/>
      <c r="X38" s="90"/>
      <c r="Y38" s="90"/>
      <c r="Z38" s="49"/>
      <c r="AD38" s="4" t="s">
        <v>103</v>
      </c>
      <c r="AE38" s="4" t="s">
        <v>74</v>
      </c>
      <c r="AF38" s="5">
        <v>1016101</v>
      </c>
      <c r="AH38" s="110"/>
    </row>
    <row r="39" spans="1:59" ht="15" customHeight="1" thickBot="1" x14ac:dyDescent="0.35">
      <c r="A39" s="110"/>
      <c r="B39" s="29"/>
      <c r="C39" s="125" t="s">
        <v>45</v>
      </c>
      <c r="D39" s="125"/>
      <c r="E39" s="125"/>
      <c r="F39" s="125"/>
      <c r="G39" s="125"/>
      <c r="H39" s="154"/>
      <c r="I39" s="154"/>
      <c r="J39" s="154"/>
      <c r="K39" s="154"/>
      <c r="L39" s="154"/>
      <c r="M39" s="154"/>
      <c r="N39" s="154"/>
      <c r="O39" s="125" t="s">
        <v>43</v>
      </c>
      <c r="P39" s="125"/>
      <c r="Q39" s="65"/>
      <c r="R39" s="112" t="s">
        <v>44</v>
      </c>
      <c r="S39" s="112"/>
      <c r="T39" s="121"/>
      <c r="U39" s="121"/>
      <c r="V39" s="121"/>
      <c r="W39" s="6"/>
      <c r="X39" s="90"/>
      <c r="Y39" s="90"/>
      <c r="Z39" s="49"/>
      <c r="AD39" s="4" t="s">
        <v>104</v>
      </c>
      <c r="AE39" s="4" t="s">
        <v>74</v>
      </c>
      <c r="AF39" s="5">
        <v>1016101</v>
      </c>
      <c r="AH39" s="110"/>
    </row>
    <row r="40" spans="1:59" ht="15" customHeight="1" thickBot="1" x14ac:dyDescent="0.35">
      <c r="A40" s="110"/>
      <c r="B40" s="29"/>
      <c r="C40" s="34"/>
      <c r="D40" s="34"/>
      <c r="E40" s="34"/>
      <c r="F40" s="34"/>
      <c r="G40" s="34"/>
      <c r="H40" s="22"/>
      <c r="I40" s="22"/>
      <c r="J40" s="22"/>
      <c r="K40" s="22"/>
      <c r="L40" s="22"/>
      <c r="M40" s="22"/>
      <c r="N40" s="22"/>
      <c r="O40" s="113" t="s">
        <v>192</v>
      </c>
      <c r="P40" s="113"/>
      <c r="Q40" s="113"/>
      <c r="R40" s="113"/>
      <c r="S40" s="113"/>
      <c r="T40" s="113"/>
      <c r="U40" s="113"/>
      <c r="V40" s="113"/>
      <c r="W40" s="118"/>
      <c r="X40" s="119">
        <f>IF(AND(Q37="",T37="",Q38="",T38="",Q39="",T39=""),0,((T37*Q37)+(T38*Q38)+(T39*Q39)))</f>
        <v>0</v>
      </c>
      <c r="Y40" s="120"/>
      <c r="Z40" s="49"/>
      <c r="AD40" s="4" t="s">
        <v>109</v>
      </c>
      <c r="AE40" s="4" t="s">
        <v>141</v>
      </c>
      <c r="AF40" s="8">
        <v>1016602</v>
      </c>
      <c r="AH40" s="110"/>
    </row>
    <row r="41" spans="1:59" ht="2.4" customHeight="1" x14ac:dyDescent="0.3">
      <c r="A41" s="110"/>
      <c r="B41" s="71"/>
      <c r="C41" s="73"/>
      <c r="D41" s="73"/>
      <c r="E41" s="73"/>
      <c r="F41" s="73"/>
      <c r="G41" s="73"/>
      <c r="H41" s="91"/>
      <c r="I41" s="91"/>
      <c r="J41" s="91"/>
      <c r="K41" s="91"/>
      <c r="L41" s="91"/>
      <c r="M41" s="91"/>
      <c r="N41" s="91"/>
      <c r="O41" s="73"/>
      <c r="P41" s="73"/>
      <c r="Q41" s="73"/>
      <c r="R41" s="68"/>
      <c r="S41" s="68"/>
      <c r="T41" s="73"/>
      <c r="U41" s="73"/>
      <c r="V41" s="68"/>
      <c r="W41" s="68"/>
      <c r="X41" s="92"/>
      <c r="Y41" s="92"/>
      <c r="Z41" s="93"/>
      <c r="AD41" s="4" t="s">
        <v>110</v>
      </c>
      <c r="AE41" s="4" t="s">
        <v>147</v>
      </c>
      <c r="AF41" s="8">
        <v>1016606</v>
      </c>
      <c r="AH41" s="110"/>
    </row>
    <row r="42" spans="1:59" ht="15" customHeight="1" x14ac:dyDescent="0.3">
      <c r="A42" s="110"/>
      <c r="B42" s="128" t="s">
        <v>179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12"/>
      <c r="M42" s="112"/>
      <c r="N42" s="112"/>
      <c r="O42" s="34"/>
      <c r="P42" s="6"/>
      <c r="Q42" s="6"/>
      <c r="R42" s="34"/>
      <c r="S42" s="6"/>
      <c r="T42" s="6"/>
      <c r="U42" s="34"/>
      <c r="V42" s="6"/>
      <c r="W42" s="6"/>
      <c r="X42" s="6"/>
      <c r="Y42" s="6"/>
      <c r="Z42" s="49"/>
      <c r="AD42" s="4" t="s">
        <v>111</v>
      </c>
      <c r="AE42" s="4" t="s">
        <v>148</v>
      </c>
      <c r="AF42" s="8">
        <v>1016610</v>
      </c>
      <c r="AH42" s="110"/>
    </row>
    <row r="43" spans="1:59" ht="15" customHeight="1" x14ac:dyDescent="0.25">
      <c r="A43" s="110"/>
      <c r="B43" s="56"/>
      <c r="C43" s="39"/>
      <c r="D43" s="39"/>
      <c r="E43" s="39"/>
      <c r="F43" s="39"/>
      <c r="G43" s="125" t="s">
        <v>183</v>
      </c>
      <c r="H43" s="125"/>
      <c r="I43" s="125"/>
      <c r="J43" s="125"/>
      <c r="K43" s="125" t="s">
        <v>180</v>
      </c>
      <c r="L43" s="125"/>
      <c r="M43" s="6"/>
      <c r="N43" s="125" t="s">
        <v>181</v>
      </c>
      <c r="O43" s="125"/>
      <c r="P43" s="51"/>
      <c r="Q43" s="125" t="s">
        <v>182</v>
      </c>
      <c r="R43" s="125"/>
      <c r="S43" s="125" t="s">
        <v>184</v>
      </c>
      <c r="T43" s="125"/>
      <c r="U43" s="125"/>
      <c r="V43" s="125"/>
      <c r="W43" s="6"/>
      <c r="X43" s="6"/>
      <c r="Y43" s="6"/>
      <c r="Z43" s="33"/>
      <c r="AD43" s="4" t="s">
        <v>112</v>
      </c>
      <c r="AE43" s="4" t="s">
        <v>149</v>
      </c>
      <c r="AF43" s="8">
        <v>1016612</v>
      </c>
      <c r="AH43" s="110"/>
    </row>
    <row r="44" spans="1:59" ht="14.4" x14ac:dyDescent="0.25">
      <c r="A44" s="110"/>
      <c r="B44" s="19"/>
      <c r="C44" s="122" t="s">
        <v>185</v>
      </c>
      <c r="D44" s="122"/>
      <c r="E44" s="122"/>
      <c r="F44" s="122"/>
      <c r="G44" s="6"/>
      <c r="H44" s="121"/>
      <c r="I44" s="121"/>
      <c r="J44" s="6"/>
      <c r="K44" s="162" t="str">
        <f>IF(H44="","",+VLOOKUP(H44,Table2[],2,FALSE))</f>
        <v/>
      </c>
      <c r="L44" s="162"/>
      <c r="M44" s="6"/>
      <c r="N44" s="162" t="str">
        <f>IF(H44="","",+VLOOKUP(H44,Table2[],3,FALSE))</f>
        <v/>
      </c>
      <c r="O44" s="162"/>
      <c r="P44" s="6"/>
      <c r="Q44" s="162" t="str">
        <f>IF(H44="","",+VLOOKUP(H44,Table2[],4,FALSE))</f>
        <v/>
      </c>
      <c r="R44" s="162"/>
      <c r="S44" s="6"/>
      <c r="T44" s="162" t="str">
        <f>IF(H44="","",+VLOOKUP(H44,Table2[],5,FALSE))</f>
        <v/>
      </c>
      <c r="U44" s="162"/>
      <c r="V44" s="6"/>
      <c r="W44" s="6"/>
      <c r="X44" s="6"/>
      <c r="Y44" s="6"/>
      <c r="Z44" s="33"/>
      <c r="AD44" s="4" t="s">
        <v>113</v>
      </c>
      <c r="AE44" s="4" t="s">
        <v>150</v>
      </c>
      <c r="AF44" s="8">
        <v>1016613</v>
      </c>
      <c r="AH44" s="110"/>
    </row>
    <row r="45" spans="1:59" ht="15" thickBot="1" x14ac:dyDescent="0.3">
      <c r="A45" s="110"/>
      <c r="B45" s="19"/>
      <c r="C45" s="6" t="s">
        <v>178</v>
      </c>
      <c r="D45" s="6"/>
      <c r="E45" s="6"/>
      <c r="F45" s="6"/>
      <c r="G45" s="6"/>
      <c r="H45" s="6"/>
      <c r="I45" s="6"/>
      <c r="J45" s="6"/>
      <c r="K45" s="163"/>
      <c r="L45" s="163"/>
      <c r="M45" s="6"/>
      <c r="N45" s="163"/>
      <c r="O45" s="163"/>
      <c r="P45" s="6"/>
      <c r="Q45" s="163"/>
      <c r="R45" s="163"/>
      <c r="S45" s="6"/>
      <c r="T45" s="6"/>
      <c r="U45" s="6"/>
      <c r="V45" s="6"/>
      <c r="W45" s="6"/>
      <c r="X45" s="6"/>
      <c r="Y45" s="6"/>
      <c r="Z45" s="50"/>
      <c r="AD45" s="4" t="s">
        <v>114</v>
      </c>
      <c r="AE45" s="4" t="s">
        <v>151</v>
      </c>
      <c r="AF45" s="8">
        <v>1016614</v>
      </c>
      <c r="AH45" s="110"/>
    </row>
    <row r="46" spans="1:59" ht="15" customHeight="1" thickBot="1" x14ac:dyDescent="0.35">
      <c r="A46" s="110"/>
      <c r="B46" s="19"/>
      <c r="C46" s="6"/>
      <c r="D46" s="6"/>
      <c r="E46" s="6"/>
      <c r="F46" s="6"/>
      <c r="G46" s="6"/>
      <c r="H46" s="6"/>
      <c r="I46" s="6"/>
      <c r="J46" s="6"/>
      <c r="K46" s="47"/>
      <c r="L46" s="47"/>
      <c r="M46" s="6"/>
      <c r="N46" s="47"/>
      <c r="O46" s="113" t="s">
        <v>193</v>
      </c>
      <c r="P46" s="113"/>
      <c r="Q46" s="113"/>
      <c r="R46" s="113"/>
      <c r="S46" s="113"/>
      <c r="T46" s="113"/>
      <c r="U46" s="113"/>
      <c r="V46" s="113"/>
      <c r="W46" s="113"/>
      <c r="X46" s="144">
        <f>SUM(IF(AND(H44="",K44="",K45="",N44="",N45="",Q44="",Q45=""),0,IF(X18&lt;=0,0,IF(X18=1,T44,IF(X18=2,T44*2,((X18-2)*H44)+(T44*2))))))-(SUM((IF(X18 &lt;=0,0,IF(AND(X18=1,K45&lt;=0),0,IF(AND(X18=1,K45&gt;=1),K44*0.75,IF(AND(X18=2,K45&lt;=0),0,IF(AND(X18=2,K45=1),K44*0.75,IF(AND(X18=2,K45&gt;=2),(K44*0.75)*2,IF(AND(X18&gt;2,K45&lt;=0),0,IF(AND(X18&gt;2,K45=1),K44*0.75,IF(AND(X18&gt;2,K45=2),(K44*0.75)*2,IF(AND(X18&gt;2,K45&gt;2,X18&gt;=K45),((K45-2)*K44)+((K44*0.75)*2),((X18-2)*K44)+((K44*0.75)*2))))))))))))+(IF(X18 &lt;=0,0,IF(AND(X18=1,N45&lt;=0),0,IF(AND(X18=1,N45&gt;=1),N44*0.75,IF(AND(X18=2,N45&lt;=0),0,IF(AND(X18=2,N45=1),N44*0.75,IF(AND(X18=2,N45&gt;=2),(N44*0.75)*2,IF(AND(X18&gt;2,N45&lt;=0),0,IF(AND(X18&gt;2,N45=1),N44*0.75,IF(AND(X18&gt;2,N45=2),(N44*0.75)*2,IF(AND(X18&gt;2,N45&gt;2,X18&gt;=N45),((N45-2)*N44)+((N44*0.75)*2),((X18-2)*N44)+((N44*0.75)*2))))))))))))+(IF(X18 &lt;=0,0,IF(AND(X18=1,Q45&lt;=0),0,IF(AND(X18=1,Q45&gt;=1),Q44*0.75,IF(AND(X18=2,Q45&lt;=0),0,IF(AND(X18=2,Q45=1),Q44*0.75,IF(AND(X18=2,Q45&gt;=2),(Q44*0.75)*2,IF(AND(X18&gt;2,Q45&lt;=0),0,IF(AND(X18&gt;2,Q45=1),Q44*0.75,IF(AND(X18&gt;2,Q45=2),(Q44*0.75)*2,IF(AND(X18&gt;2,Q45&gt;2,X18&gt;=Q45),((Q45-2)*Q44)+((Q44*0.75)*2),((X18-2)*Q44)+((Q44*0.75)*2))))))))))))))</f>
        <v>0</v>
      </c>
      <c r="Y46" s="145"/>
      <c r="Z46" s="50"/>
      <c r="AD46" s="4" t="s">
        <v>115</v>
      </c>
      <c r="AE46" s="4" t="s">
        <v>152</v>
      </c>
      <c r="AF46" s="8">
        <v>1016616</v>
      </c>
      <c r="AH46" s="110"/>
    </row>
    <row r="47" spans="1:59" ht="2.4" customHeight="1" x14ac:dyDescent="0.25">
      <c r="A47" s="110"/>
      <c r="B47" s="101"/>
      <c r="C47" s="67"/>
      <c r="D47" s="67"/>
      <c r="E47" s="67"/>
      <c r="F47" s="67"/>
      <c r="G47" s="67"/>
      <c r="H47" s="67"/>
      <c r="I47" s="67"/>
      <c r="J47" s="67"/>
      <c r="K47" s="80"/>
      <c r="L47" s="80"/>
      <c r="M47" s="67"/>
      <c r="N47" s="80"/>
      <c r="O47" s="80"/>
      <c r="P47" s="67"/>
      <c r="Q47" s="80"/>
      <c r="R47" s="80"/>
      <c r="S47" s="67"/>
      <c r="T47" s="67"/>
      <c r="U47" s="67"/>
      <c r="V47" s="68"/>
      <c r="W47" s="68"/>
      <c r="X47" s="83"/>
      <c r="Y47" s="83"/>
      <c r="Z47" s="84"/>
      <c r="AD47" s="4" t="s">
        <v>116</v>
      </c>
      <c r="AE47" s="4" t="s">
        <v>153</v>
      </c>
      <c r="AF47" s="8">
        <v>1016618</v>
      </c>
      <c r="AH47" s="110"/>
    </row>
    <row r="48" spans="1:59" ht="15" customHeight="1" x14ac:dyDescent="0.3">
      <c r="A48" s="110"/>
      <c r="B48" s="54" t="s">
        <v>70</v>
      </c>
      <c r="C48" s="57"/>
      <c r="D48" s="57"/>
      <c r="E48" s="57"/>
      <c r="F48" s="57"/>
      <c r="G48" s="26"/>
      <c r="H48" s="22"/>
      <c r="I48" s="27"/>
      <c r="J48" s="27"/>
      <c r="K48" s="34"/>
      <c r="L48" s="34"/>
      <c r="M48" s="34"/>
      <c r="N48" s="34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49"/>
      <c r="AD48" s="4" t="s">
        <v>117</v>
      </c>
      <c r="AE48" s="4" t="s">
        <v>154</v>
      </c>
      <c r="AF48" s="8">
        <v>1016622</v>
      </c>
      <c r="AH48" s="110"/>
    </row>
    <row r="49" spans="1:34" ht="15.6" x14ac:dyDescent="0.3">
      <c r="A49" s="110"/>
      <c r="B49" s="29"/>
      <c r="C49" s="112" t="s">
        <v>47</v>
      </c>
      <c r="D49" s="112"/>
      <c r="E49" s="148"/>
      <c r="F49" s="148"/>
      <c r="G49" s="6"/>
      <c r="H49" s="125" t="s">
        <v>49</v>
      </c>
      <c r="I49" s="125"/>
      <c r="J49" s="125"/>
      <c r="K49" s="157"/>
      <c r="L49" s="157"/>
      <c r="M49" s="157"/>
      <c r="N49" s="157"/>
      <c r="O49" s="157"/>
      <c r="P49" s="157"/>
      <c r="Q49" s="157"/>
      <c r="R49" s="148"/>
      <c r="S49" s="148"/>
      <c r="T49" s="6"/>
      <c r="U49" s="105"/>
      <c r="V49" s="6"/>
      <c r="W49" s="6"/>
      <c r="X49" s="6"/>
      <c r="Y49" s="6"/>
      <c r="Z49" s="33"/>
      <c r="AD49" s="4" t="s">
        <v>118</v>
      </c>
      <c r="AE49" s="4" t="s">
        <v>155</v>
      </c>
      <c r="AF49" s="8">
        <v>1016624</v>
      </c>
      <c r="AH49" s="110"/>
    </row>
    <row r="50" spans="1:34" ht="15.6" x14ac:dyDescent="0.3">
      <c r="A50" s="110"/>
      <c r="B50" s="29"/>
      <c r="C50" s="112" t="s">
        <v>48</v>
      </c>
      <c r="D50" s="112"/>
      <c r="E50" s="148"/>
      <c r="F50" s="148"/>
      <c r="G50" s="6"/>
      <c r="H50" s="125" t="s">
        <v>49</v>
      </c>
      <c r="I50" s="125"/>
      <c r="J50" s="125"/>
      <c r="K50" s="157"/>
      <c r="L50" s="157"/>
      <c r="M50" s="157"/>
      <c r="N50" s="157"/>
      <c r="O50" s="157"/>
      <c r="P50" s="157"/>
      <c r="Q50" s="157"/>
      <c r="R50" s="148"/>
      <c r="S50" s="148"/>
      <c r="T50" s="6"/>
      <c r="U50" s="6"/>
      <c r="V50" s="6"/>
      <c r="W50" s="6"/>
      <c r="X50" s="6"/>
      <c r="Y50" s="6"/>
      <c r="Z50" s="33"/>
      <c r="AD50" s="4" t="s">
        <v>119</v>
      </c>
      <c r="AE50" s="4" t="s">
        <v>156</v>
      </c>
      <c r="AF50" s="8">
        <v>1016626</v>
      </c>
      <c r="AH50" s="110"/>
    </row>
    <row r="51" spans="1:34" ht="15" customHeight="1" x14ac:dyDescent="0.3">
      <c r="A51" s="110"/>
      <c r="B51" s="29"/>
      <c r="C51" s="112" t="s">
        <v>194</v>
      </c>
      <c r="D51" s="112"/>
      <c r="E51" s="148"/>
      <c r="F51" s="148"/>
      <c r="G51" s="6"/>
      <c r="H51" s="125" t="s">
        <v>49</v>
      </c>
      <c r="I51" s="125"/>
      <c r="J51" s="125"/>
      <c r="K51" s="157"/>
      <c r="L51" s="157"/>
      <c r="M51" s="157"/>
      <c r="N51" s="157"/>
      <c r="O51" s="157"/>
      <c r="P51" s="157"/>
      <c r="Q51" s="157"/>
      <c r="R51" s="148"/>
      <c r="S51" s="148"/>
      <c r="T51" s="6"/>
      <c r="U51" s="6"/>
      <c r="V51" s="6"/>
      <c r="W51" s="6"/>
      <c r="X51" s="6"/>
      <c r="Y51" s="6"/>
      <c r="Z51" s="33"/>
      <c r="AD51" s="4" t="s">
        <v>120</v>
      </c>
      <c r="AE51" s="4" t="s">
        <v>157</v>
      </c>
      <c r="AF51" s="8">
        <v>1016630</v>
      </c>
      <c r="AH51" s="110"/>
    </row>
    <row r="52" spans="1:34" ht="15.6" x14ac:dyDescent="0.3">
      <c r="A52" s="110"/>
      <c r="B52" s="29"/>
      <c r="C52" s="30"/>
      <c r="D52" s="30"/>
      <c r="E52" s="22"/>
      <c r="F52" s="22"/>
      <c r="G52" s="6"/>
      <c r="H52" s="34"/>
      <c r="I52" s="34"/>
      <c r="J52" s="34"/>
      <c r="K52" s="6"/>
      <c r="L52" s="6"/>
      <c r="M52" s="6"/>
      <c r="N52" s="6"/>
      <c r="O52" s="113" t="s">
        <v>195</v>
      </c>
      <c r="P52" s="113"/>
      <c r="Q52" s="113"/>
      <c r="R52" s="113"/>
      <c r="S52" s="113"/>
      <c r="T52" s="113"/>
      <c r="U52" s="113"/>
      <c r="V52" s="113"/>
      <c r="W52" s="161"/>
      <c r="X52" s="160">
        <f>IF(SUM(E49,E50,E51,R49,R50,R51)&lt;=0,0,SUM(E49,E50,E51,R49,R50,R51))</f>
        <v>0</v>
      </c>
      <c r="Y52" s="160"/>
      <c r="Z52" s="33"/>
      <c r="AD52" s="4" t="s">
        <v>121</v>
      </c>
      <c r="AE52" s="4" t="s">
        <v>158</v>
      </c>
      <c r="AF52" s="8">
        <v>1016632</v>
      </c>
      <c r="AH52" s="110"/>
    </row>
    <row r="53" spans="1:34" ht="2.4" customHeight="1" thickBot="1" x14ac:dyDescent="0.35">
      <c r="A53" s="110"/>
      <c r="B53" s="94"/>
      <c r="C53" s="95"/>
      <c r="D53" s="95"/>
      <c r="E53" s="96"/>
      <c r="F53" s="96"/>
      <c r="G53" s="97"/>
      <c r="H53" s="98"/>
      <c r="I53" s="98"/>
      <c r="J53" s="98"/>
      <c r="K53" s="97"/>
      <c r="L53" s="97"/>
      <c r="M53" s="97"/>
      <c r="N53" s="97"/>
      <c r="O53" s="97"/>
      <c r="P53" s="97"/>
      <c r="Q53" s="97"/>
      <c r="R53" s="99"/>
      <c r="S53" s="99"/>
      <c r="T53" s="97"/>
      <c r="U53" s="97"/>
      <c r="V53" s="97"/>
      <c r="W53" s="97"/>
      <c r="X53" s="99"/>
      <c r="Y53" s="99"/>
      <c r="Z53" s="100"/>
      <c r="AD53" s="4" t="s">
        <v>122</v>
      </c>
      <c r="AE53" s="4" t="s">
        <v>159</v>
      </c>
      <c r="AF53" s="8">
        <v>1016634</v>
      </c>
      <c r="AH53" s="110"/>
    </row>
    <row r="54" spans="1:34" ht="5.4" customHeight="1" thickTop="1" thickBot="1" x14ac:dyDescent="0.35">
      <c r="A54" s="110"/>
      <c r="B54" s="29"/>
      <c r="C54" s="30"/>
      <c r="D54" s="30"/>
      <c r="E54" s="22"/>
      <c r="F54" s="22"/>
      <c r="G54" s="6"/>
      <c r="H54" s="34"/>
      <c r="I54" s="34"/>
      <c r="J54" s="34"/>
      <c r="K54" s="6"/>
      <c r="L54" s="6"/>
      <c r="M54" s="6"/>
      <c r="N54" s="6"/>
      <c r="O54" s="6"/>
      <c r="P54" s="6"/>
      <c r="Q54" s="6"/>
      <c r="R54" s="64"/>
      <c r="S54" s="64"/>
      <c r="T54" s="6"/>
      <c r="U54" s="6"/>
      <c r="V54" s="6"/>
      <c r="W54" s="6"/>
      <c r="X54" s="64"/>
      <c r="Y54" s="64"/>
      <c r="Z54" s="33"/>
      <c r="AD54" s="4" t="s">
        <v>123</v>
      </c>
      <c r="AE54" s="4" t="s">
        <v>160</v>
      </c>
      <c r="AF54" s="8">
        <v>1016636</v>
      </c>
      <c r="AH54" s="110"/>
    </row>
    <row r="55" spans="1:34" ht="16.2" thickBot="1" x14ac:dyDescent="0.35">
      <c r="A55" s="110"/>
      <c r="B55" s="29" t="s">
        <v>62</v>
      </c>
      <c r="C55" s="30"/>
      <c r="D55" s="30"/>
      <c r="E55" s="22"/>
      <c r="F55" s="22"/>
      <c r="G55" s="6"/>
      <c r="H55" s="34"/>
      <c r="I55" s="34"/>
      <c r="J55" s="34"/>
      <c r="K55" s="6"/>
      <c r="L55" s="6"/>
      <c r="M55" s="6"/>
      <c r="N55" s="6"/>
      <c r="O55" s="6"/>
      <c r="P55" s="6"/>
      <c r="Q55" s="6"/>
      <c r="R55" s="34"/>
      <c r="S55" s="34"/>
      <c r="T55" s="6"/>
      <c r="U55" s="6"/>
      <c r="V55" s="6"/>
      <c r="W55" s="6"/>
      <c r="X55" s="158">
        <f>IF(SUM(X24,X28,X31,X34,X40,X46,X52)=0,0,SUM(X24,X28,X31,X34,X40,X46,X52))</f>
        <v>0</v>
      </c>
      <c r="Y55" s="159"/>
      <c r="Z55" s="50"/>
      <c r="AD55" s="4" t="s">
        <v>124</v>
      </c>
      <c r="AE55" s="4" t="s">
        <v>161</v>
      </c>
      <c r="AF55" s="8">
        <v>1016638</v>
      </c>
      <c r="AH55" s="110"/>
    </row>
    <row r="56" spans="1:34" ht="15.6" x14ac:dyDescent="0.3">
      <c r="A56" s="110"/>
      <c r="B56" s="29"/>
      <c r="C56" s="30"/>
      <c r="D56" s="30"/>
      <c r="E56" s="22"/>
      <c r="F56" s="22"/>
      <c r="G56" s="6"/>
      <c r="H56" s="34"/>
      <c r="I56" s="34"/>
      <c r="J56" s="34"/>
      <c r="K56" s="6"/>
      <c r="L56" s="6"/>
      <c r="M56" s="6"/>
      <c r="N56" s="6"/>
      <c r="O56" s="6"/>
      <c r="P56" s="6"/>
      <c r="Q56" s="6"/>
      <c r="R56" s="34"/>
      <c r="S56" s="34"/>
      <c r="T56" s="6"/>
      <c r="U56" s="6"/>
      <c r="V56" s="6"/>
      <c r="W56" s="6"/>
      <c r="X56" s="6"/>
      <c r="Y56" s="6"/>
      <c r="Z56" s="33"/>
      <c r="AD56" s="4" t="s">
        <v>125</v>
      </c>
      <c r="AE56" s="4" t="s">
        <v>162</v>
      </c>
      <c r="AF56" s="8">
        <v>1016640</v>
      </c>
      <c r="AH56" s="110"/>
    </row>
    <row r="57" spans="1:34" ht="15.6" x14ac:dyDescent="0.3">
      <c r="A57" s="110"/>
      <c r="B57" s="128" t="s">
        <v>63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28"/>
      <c r="AD57" s="4" t="s">
        <v>126</v>
      </c>
      <c r="AE57" s="4" t="s">
        <v>163</v>
      </c>
      <c r="AF57" s="8">
        <v>1016644</v>
      </c>
      <c r="AH57" s="110"/>
    </row>
    <row r="58" spans="1:34" ht="15.6" x14ac:dyDescent="0.3">
      <c r="A58" s="110"/>
      <c r="B58" s="2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58"/>
      <c r="AD58" s="4" t="s">
        <v>165</v>
      </c>
      <c r="AE58" s="4" t="s">
        <v>164</v>
      </c>
      <c r="AF58" s="8">
        <v>1016645</v>
      </c>
      <c r="AH58" s="110"/>
    </row>
    <row r="59" spans="1:34" ht="15.6" x14ac:dyDescent="0.3">
      <c r="A59" s="110"/>
      <c r="B59" s="2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58"/>
      <c r="AD59" s="4" t="s">
        <v>127</v>
      </c>
      <c r="AE59" s="4" t="s">
        <v>166</v>
      </c>
      <c r="AF59" s="8">
        <v>1016646</v>
      </c>
      <c r="AH59" s="110"/>
    </row>
    <row r="60" spans="1:34" ht="14.4" customHeight="1" x14ac:dyDescent="0.3">
      <c r="A60" s="110"/>
      <c r="B60" s="2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58"/>
      <c r="AD60" s="4" t="s">
        <v>128</v>
      </c>
      <c r="AE60" s="4" t="s">
        <v>168</v>
      </c>
      <c r="AF60" s="8">
        <v>1016647</v>
      </c>
      <c r="AH60" s="110"/>
    </row>
    <row r="61" spans="1:34" ht="15.6" x14ac:dyDescent="0.3">
      <c r="A61" s="110"/>
      <c r="B61" s="2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58"/>
      <c r="AD61" s="4" t="s">
        <v>129</v>
      </c>
      <c r="AE61" s="4" t="s">
        <v>169</v>
      </c>
      <c r="AF61" s="8">
        <v>1016648</v>
      </c>
      <c r="AH61" s="110"/>
    </row>
    <row r="62" spans="1:34" ht="15.6" x14ac:dyDescent="0.3">
      <c r="A62" s="110"/>
      <c r="B62" s="177" t="s">
        <v>61</v>
      </c>
      <c r="C62" s="178"/>
      <c r="D62" s="178"/>
      <c r="E62" s="165" t="s">
        <v>59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59"/>
      <c r="AD62" s="4" t="s">
        <v>130</v>
      </c>
      <c r="AE62" s="4" t="s">
        <v>170</v>
      </c>
      <c r="AF62" s="8">
        <v>1016652</v>
      </c>
      <c r="AH62" s="110"/>
    </row>
    <row r="63" spans="1:34" ht="15.6" x14ac:dyDescent="0.3">
      <c r="A63" s="110"/>
      <c r="B63" s="177" t="s">
        <v>60</v>
      </c>
      <c r="C63" s="178"/>
      <c r="D63" s="178"/>
      <c r="E63" s="164" t="s">
        <v>71</v>
      </c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61"/>
      <c r="AD63" s="4" t="s">
        <v>131</v>
      </c>
      <c r="AE63" s="4" t="s">
        <v>171</v>
      </c>
      <c r="AF63" s="8">
        <v>1016656</v>
      </c>
      <c r="AH63" s="110"/>
    </row>
    <row r="64" spans="1:34" ht="2.4" customHeight="1" x14ac:dyDescent="0.3">
      <c r="A64" s="110"/>
      <c r="B64" s="71"/>
      <c r="C64" s="102"/>
      <c r="D64" s="102"/>
      <c r="E64" s="102"/>
      <c r="F64" s="102"/>
      <c r="G64" s="91"/>
      <c r="H64" s="91"/>
      <c r="I64" s="88"/>
      <c r="J64" s="88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103"/>
      <c r="W64" s="103"/>
      <c r="X64" s="73"/>
      <c r="Y64" s="73"/>
      <c r="Z64" s="104"/>
      <c r="AD64" s="4" t="s">
        <v>132</v>
      </c>
      <c r="AE64" s="4" t="s">
        <v>172</v>
      </c>
      <c r="AF64" s="8">
        <v>1016664</v>
      </c>
      <c r="AH64" s="110"/>
    </row>
    <row r="65" spans="1:34" ht="16.2" thickBot="1" x14ac:dyDescent="0.35">
      <c r="A65" s="110"/>
      <c r="B65" s="128" t="s">
        <v>64</v>
      </c>
      <c r="C65" s="129"/>
      <c r="D65" s="129"/>
      <c r="E65" s="129"/>
      <c r="F65" s="129"/>
      <c r="G65" s="129"/>
      <c r="H65" s="129"/>
      <c r="I65" s="129"/>
      <c r="J65" s="129"/>
      <c r="K65" s="171"/>
      <c r="L65" s="171"/>
      <c r="M65" s="171"/>
      <c r="N65" s="171"/>
      <c r="O65" s="171"/>
      <c r="P65" s="171"/>
      <c r="Q65" s="171"/>
      <c r="R65" s="171"/>
      <c r="S65" s="171"/>
      <c r="T65" s="125" t="s">
        <v>0</v>
      </c>
      <c r="U65" s="125"/>
      <c r="V65" s="166"/>
      <c r="W65" s="167"/>
      <c r="X65" s="167"/>
      <c r="Y65" s="167"/>
      <c r="Z65" s="62"/>
      <c r="AD65" s="4" t="s">
        <v>133</v>
      </c>
      <c r="AE65" s="4" t="s">
        <v>142</v>
      </c>
      <c r="AF65" s="8">
        <v>1016666</v>
      </c>
      <c r="AH65" s="110"/>
    </row>
    <row r="66" spans="1:34" ht="6" customHeight="1" x14ac:dyDescent="0.3">
      <c r="A66" s="110"/>
      <c r="B66" s="29"/>
      <c r="C66" s="60"/>
      <c r="D66" s="60"/>
      <c r="E66" s="60"/>
      <c r="F66" s="60"/>
      <c r="G66" s="22"/>
      <c r="H66" s="22"/>
      <c r="I66" s="27"/>
      <c r="J66" s="27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41"/>
      <c r="W66" s="41"/>
      <c r="X66" s="34"/>
      <c r="Y66" s="34"/>
      <c r="Z66" s="48"/>
      <c r="AD66" s="4" t="s">
        <v>134</v>
      </c>
      <c r="AE66" s="4" t="s">
        <v>143</v>
      </c>
      <c r="AF66" s="8">
        <v>1016668</v>
      </c>
      <c r="AH66" s="110"/>
    </row>
    <row r="67" spans="1:34" ht="16.2" thickBot="1" x14ac:dyDescent="0.35">
      <c r="A67" s="110"/>
      <c r="B67" s="169" t="s">
        <v>65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171"/>
      <c r="O67" s="171"/>
      <c r="P67" s="171"/>
      <c r="Q67" s="171"/>
      <c r="R67" s="171"/>
      <c r="S67" s="171"/>
      <c r="T67" s="168" t="s">
        <v>0</v>
      </c>
      <c r="U67" s="168"/>
      <c r="V67" s="166"/>
      <c r="W67" s="167"/>
      <c r="X67" s="167"/>
      <c r="Y67" s="167"/>
      <c r="Z67" s="63"/>
      <c r="AD67" s="4" t="s">
        <v>135</v>
      </c>
      <c r="AE67" s="4" t="s">
        <v>144</v>
      </c>
      <c r="AF67" s="8">
        <v>1016674</v>
      </c>
      <c r="AH67" s="110"/>
    </row>
    <row r="68" spans="1:34" ht="14.4" customHeight="1" x14ac:dyDescent="0.25">
      <c r="A68" s="110"/>
      <c r="B68" s="172" t="s">
        <v>72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11" t="s">
        <v>73</v>
      </c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D68" s="4" t="s">
        <v>136</v>
      </c>
      <c r="AE68" s="4" t="s">
        <v>145</v>
      </c>
      <c r="AF68" s="8">
        <v>1016682</v>
      </c>
      <c r="AH68" s="110"/>
    </row>
    <row r="69" spans="1:34" ht="14.4" x14ac:dyDescent="0.25">
      <c r="AD69" s="4" t="s">
        <v>137</v>
      </c>
      <c r="AE69" s="4" t="s">
        <v>167</v>
      </c>
      <c r="AF69" s="8">
        <v>1016680</v>
      </c>
    </row>
    <row r="70" spans="1:34" ht="14.4" x14ac:dyDescent="0.25">
      <c r="AD70" s="4" t="s">
        <v>138</v>
      </c>
      <c r="AE70" s="4" t="s">
        <v>146</v>
      </c>
      <c r="AF70" s="8">
        <v>1016684</v>
      </c>
    </row>
    <row r="71" spans="1:34" ht="14.4" x14ac:dyDescent="0.25">
      <c r="AD71" s="4" t="s">
        <v>139</v>
      </c>
      <c r="AE71" s="4" t="s">
        <v>173</v>
      </c>
      <c r="AF71" s="8">
        <v>1016686</v>
      </c>
    </row>
    <row r="72" spans="1:34" x14ac:dyDescent="0.25">
      <c r="AD72" s="7" t="s">
        <v>140</v>
      </c>
      <c r="AE72" s="7" t="s">
        <v>174</v>
      </c>
      <c r="AF72" s="5">
        <v>1016101</v>
      </c>
    </row>
    <row r="75" spans="1:34" ht="16.8" customHeight="1" x14ac:dyDescent="0.25">
      <c r="AA75" s="109" t="s">
        <v>183</v>
      </c>
      <c r="AB75" s="106" t="s">
        <v>180</v>
      </c>
      <c r="AC75" s="109" t="s">
        <v>181</v>
      </c>
      <c r="AD75" s="109" t="s">
        <v>182</v>
      </c>
      <c r="AE75" s="109" t="s">
        <v>197</v>
      </c>
    </row>
    <row r="76" spans="1:34" ht="16.8" customHeight="1" x14ac:dyDescent="0.25">
      <c r="AA76" s="109"/>
      <c r="AB76" s="106"/>
      <c r="AC76" s="109"/>
      <c r="AD76" s="109"/>
      <c r="AE76" s="109"/>
    </row>
    <row r="77" spans="1:34" ht="14.4" x14ac:dyDescent="0.25">
      <c r="AA77" s="107">
        <v>59</v>
      </c>
      <c r="AB77" s="107">
        <v>13</v>
      </c>
      <c r="AC77" s="107">
        <v>15</v>
      </c>
      <c r="AD77" s="107">
        <v>26</v>
      </c>
      <c r="AE77" s="108">
        <v>44.25</v>
      </c>
    </row>
    <row r="78" spans="1:34" ht="13.8" customHeight="1" x14ac:dyDescent="0.25">
      <c r="AA78" s="107">
        <v>64</v>
      </c>
      <c r="AB78" s="107">
        <v>14</v>
      </c>
      <c r="AC78" s="107">
        <v>16</v>
      </c>
      <c r="AD78" s="107">
        <v>29</v>
      </c>
      <c r="AE78" s="108">
        <v>48</v>
      </c>
    </row>
    <row r="79" spans="1:34" ht="14.4" x14ac:dyDescent="0.25">
      <c r="AA79" s="107">
        <v>69</v>
      </c>
      <c r="AB79" s="107">
        <v>16</v>
      </c>
      <c r="AC79" s="107">
        <v>17</v>
      </c>
      <c r="AD79" s="107">
        <v>31</v>
      </c>
      <c r="AE79" s="108">
        <v>51.75</v>
      </c>
    </row>
    <row r="80" spans="1:34" ht="14.4" x14ac:dyDescent="0.25">
      <c r="AA80" s="107">
        <v>74</v>
      </c>
      <c r="AB80" s="107">
        <v>17</v>
      </c>
      <c r="AC80" s="107">
        <v>18</v>
      </c>
      <c r="AD80" s="107">
        <v>34</v>
      </c>
      <c r="AE80" s="108">
        <v>55.5</v>
      </c>
    </row>
    <row r="81" spans="27:31" ht="14.4" x14ac:dyDescent="0.25">
      <c r="AA81" s="107">
        <v>79</v>
      </c>
      <c r="AB81" s="107">
        <v>18</v>
      </c>
      <c r="AC81" s="107">
        <v>20</v>
      </c>
      <c r="AD81" s="107">
        <v>36</v>
      </c>
      <c r="AE81" s="108">
        <v>59.25</v>
      </c>
    </row>
  </sheetData>
  <sheetProtection algorithmName="SHA-512" hashValue="rpnxWW4NbFHHXPU9XZkiW80ETARqo6QeYQM7cPAZp0rojbSEK8ChEKj9wzUt/YRHVz8A5auBrYWxg68cFG62Lg==" saltValue="NOSd2i0CMnS9ciOpixBbZg==" spinCount="100000" sheet="1" selectLockedCells="1"/>
  <sortState xmlns:xlrd2="http://schemas.microsoft.com/office/spreadsheetml/2017/richdata2" ref="AD41:AF72">
    <sortCondition ref="AD41:AD72"/>
  </sortState>
  <mergeCells count="173">
    <mergeCell ref="B68:O68"/>
    <mergeCell ref="V6:Y6"/>
    <mergeCell ref="P6:Q6"/>
    <mergeCell ref="C58:Y61"/>
    <mergeCell ref="B62:D62"/>
    <mergeCell ref="B63:D63"/>
    <mergeCell ref="J6:O6"/>
    <mergeCell ref="J7:S7"/>
    <mergeCell ref="X36:Y36"/>
    <mergeCell ref="R6:S6"/>
    <mergeCell ref="K49:Q49"/>
    <mergeCell ref="R49:S49"/>
    <mergeCell ref="B9:K9"/>
    <mergeCell ref="C10:F10"/>
    <mergeCell ref="U10:V10"/>
    <mergeCell ref="W10:Y10"/>
    <mergeCell ref="C49:D49"/>
    <mergeCell ref="E49:F49"/>
    <mergeCell ref="H49:J49"/>
    <mergeCell ref="C38:G38"/>
    <mergeCell ref="K65:S65"/>
    <mergeCell ref="B65:J65"/>
    <mergeCell ref="L30:N30"/>
    <mergeCell ref="B30:K30"/>
    <mergeCell ref="E63:Y63"/>
    <mergeCell ref="E62:Y62"/>
    <mergeCell ref="T65:U65"/>
    <mergeCell ref="V65:Y65"/>
    <mergeCell ref="B57:Y57"/>
    <mergeCell ref="T67:U67"/>
    <mergeCell ref="V67:Y67"/>
    <mergeCell ref="B67:L67"/>
    <mergeCell ref="M67:S67"/>
    <mergeCell ref="B42:K42"/>
    <mergeCell ref="L42:N42"/>
    <mergeCell ref="O39:P39"/>
    <mergeCell ref="R39:S39"/>
    <mergeCell ref="C39:G39"/>
    <mergeCell ref="H39:N39"/>
    <mergeCell ref="X46:Y46"/>
    <mergeCell ref="S43:V43"/>
    <mergeCell ref="C44:F44"/>
    <mergeCell ref="H44:I44"/>
    <mergeCell ref="K44:L44"/>
    <mergeCell ref="N44:O44"/>
    <mergeCell ref="Q44:R44"/>
    <mergeCell ref="Q43:R43"/>
    <mergeCell ref="T44:U44"/>
    <mergeCell ref="K45:L45"/>
    <mergeCell ref="N45:O45"/>
    <mergeCell ref="Q45:R45"/>
    <mergeCell ref="O46:W46"/>
    <mergeCell ref="H51:J51"/>
    <mergeCell ref="K51:Q51"/>
    <mergeCell ref="R51:S51"/>
    <mergeCell ref="X55:Y55"/>
    <mergeCell ref="C50:D50"/>
    <mergeCell ref="E50:F50"/>
    <mergeCell ref="H50:J50"/>
    <mergeCell ref="K50:Q50"/>
    <mergeCell ref="R50:S50"/>
    <mergeCell ref="X52:Y52"/>
    <mergeCell ref="C51:D51"/>
    <mergeCell ref="E51:F51"/>
    <mergeCell ref="O52:W52"/>
    <mergeCell ref="X30:Y30"/>
    <mergeCell ref="O30:P30"/>
    <mergeCell ref="O33:P33"/>
    <mergeCell ref="V33:W33"/>
    <mergeCell ref="X33:Y33"/>
    <mergeCell ref="Q33:S33"/>
    <mergeCell ref="T33:U33"/>
    <mergeCell ref="H38:N38"/>
    <mergeCell ref="O38:P38"/>
    <mergeCell ref="R38:S38"/>
    <mergeCell ref="B36:J36"/>
    <mergeCell ref="C37:G37"/>
    <mergeCell ref="H37:N37"/>
    <mergeCell ref="O37:P37"/>
    <mergeCell ref="L33:N33"/>
    <mergeCell ref="B33:K33"/>
    <mergeCell ref="R37:S37"/>
    <mergeCell ref="V27:W27"/>
    <mergeCell ref="X28:Y28"/>
    <mergeCell ref="T27:U27"/>
    <mergeCell ref="Q27:S27"/>
    <mergeCell ref="N27:O27"/>
    <mergeCell ref="G27:H27"/>
    <mergeCell ref="I27:M27"/>
    <mergeCell ref="X21:Y21"/>
    <mergeCell ref="I22:K22"/>
    <mergeCell ref="L22:Q22"/>
    <mergeCell ref="B26:J26"/>
    <mergeCell ref="B27:F27"/>
    <mergeCell ref="C23:H23"/>
    <mergeCell ref="X24:Y24"/>
    <mergeCell ref="I23:K23"/>
    <mergeCell ref="L23:Q23"/>
    <mergeCell ref="R23:S23"/>
    <mergeCell ref="T23:U23"/>
    <mergeCell ref="V23:W23"/>
    <mergeCell ref="X23:Y23"/>
    <mergeCell ref="R22:S22"/>
    <mergeCell ref="T22:U22"/>
    <mergeCell ref="V22:W22"/>
    <mergeCell ref="X22:Y22"/>
    <mergeCell ref="G10:S10"/>
    <mergeCell ref="G2:Y3"/>
    <mergeCell ref="H5:Y5"/>
    <mergeCell ref="H6:I6"/>
    <mergeCell ref="H7:I7"/>
    <mergeCell ref="T6:U6"/>
    <mergeCell ref="U16:W16"/>
    <mergeCell ref="X16:Y16"/>
    <mergeCell ref="C17:F17"/>
    <mergeCell ref="H17:K17"/>
    <mergeCell ref="L17:M17"/>
    <mergeCell ref="P17:R17"/>
    <mergeCell ref="S17:T17"/>
    <mergeCell ref="U17:W17"/>
    <mergeCell ref="X17:Y17"/>
    <mergeCell ref="C16:F16"/>
    <mergeCell ref="H16:K16"/>
    <mergeCell ref="L16:M16"/>
    <mergeCell ref="P16:R16"/>
    <mergeCell ref="S16:T16"/>
    <mergeCell ref="U15:W15"/>
    <mergeCell ref="X15:Y15"/>
    <mergeCell ref="S14:T14"/>
    <mergeCell ref="B12:F12"/>
    <mergeCell ref="X18:Y18"/>
    <mergeCell ref="C21:H21"/>
    <mergeCell ref="O21:S21"/>
    <mergeCell ref="V21:W21"/>
    <mergeCell ref="B20:L20"/>
    <mergeCell ref="C13:F13"/>
    <mergeCell ref="G13:Y13"/>
    <mergeCell ref="C14:F14"/>
    <mergeCell ref="U14:W14"/>
    <mergeCell ref="X14:Y14"/>
    <mergeCell ref="H15:K15"/>
    <mergeCell ref="L15:M15"/>
    <mergeCell ref="C15:F15"/>
    <mergeCell ref="P15:R15"/>
    <mergeCell ref="S15:T15"/>
    <mergeCell ref="H14:K14"/>
    <mergeCell ref="L14:M14"/>
    <mergeCell ref="O14:R14"/>
    <mergeCell ref="V18:W18"/>
    <mergeCell ref="A1:A68"/>
    <mergeCell ref="B1:AH1"/>
    <mergeCell ref="AH2:AH68"/>
    <mergeCell ref="P68:Z68"/>
    <mergeCell ref="U30:W30"/>
    <mergeCell ref="O24:W24"/>
    <mergeCell ref="O28:W28"/>
    <mergeCell ref="O31:W31"/>
    <mergeCell ref="X31:Y31"/>
    <mergeCell ref="X34:Y34"/>
    <mergeCell ref="O34:W34"/>
    <mergeCell ref="X40:Y40"/>
    <mergeCell ref="O40:W40"/>
    <mergeCell ref="T37:V37"/>
    <mergeCell ref="T38:V38"/>
    <mergeCell ref="T39:V39"/>
    <mergeCell ref="C18:F18"/>
    <mergeCell ref="H18:I18"/>
    <mergeCell ref="L18:M18"/>
    <mergeCell ref="P18:Q18"/>
    <mergeCell ref="T18:U18"/>
    <mergeCell ref="G43:J43"/>
    <mergeCell ref="K43:L43"/>
    <mergeCell ref="N43:O43"/>
  </mergeCells>
  <dataValidations xWindow="804" yWindow="686" count="20">
    <dataValidation allowBlank="1" showInputMessage="1" showErrorMessage="1" prompt="Use back if more space is needed." sqref="G13:Z13" xr:uid="{B2AAD996-FC95-48C6-BCD1-CA8F4885772F}"/>
    <dataValidation allowBlank="1" showInputMessage="1" showErrorMessage="1" prompt="Miles rounded to next whole number" sqref="T22:U23 T33:U33 O27 O24:O25 G27:H29 N27:N29" xr:uid="{80B02BC2-FE51-4C99-8D9F-BFEDF406B4BC}"/>
    <dataValidation allowBlank="1" showInputMessage="1" showErrorMessage="1" prompt="COV=$.18/mile_x000a_POV= Fuel cost_x000a_All others=Actual cost" sqref="X66:Z66 X36 X64:Z64" xr:uid="{9B6C52B8-A1FF-4486-AEF2-557F2A3FACD7}"/>
    <dataValidation allowBlank="1" showErrorMessage="1" prompt="COV=$.18/mile_x000a_POV= Fuel cost_x000a_All others=Actual cost" sqref="X55:Z55 Z48 X52:Y54" xr:uid="{37F4815C-C870-46FC-9217-F72EB567C22A}"/>
    <dataValidation allowBlank="1" showInputMessage="1" showErrorMessage="1" prompt="Round up to the whole dollar" sqref="E49:F50 Z21 R49:S51 R53:S54" xr:uid="{F03291CA-CEC1-4E3F-8A5B-D48DAD42AAA9}"/>
    <dataValidation allowBlank="1" showErrorMessage="1" sqref="Z27 X28:Y29 Y37:Y39 Z37:Z41 Y41 X37:X41" xr:uid="{F0119373-6F85-4508-8FF1-323B8134C596}"/>
    <dataValidation allowBlank="1" showInputMessage="1" showErrorMessage="1" prompt="Whole Number" sqref="Z18:Z19 X18:Y18" xr:uid="{BA9EF56C-F714-4BF5-8246-EE0102894EFD}"/>
    <dataValidation allowBlank="1" showInputMessage="1" showErrorMessage="1" prompt="Clearly identify the expense" sqref="K49:N54 O49:Q51 O53:Q54" xr:uid="{DF1DC02E-0F60-42E1-BE80-4A9F8B9EC199}"/>
    <dataValidation allowBlank="1" showInputMessage="1" showErrorMessage="1" prompt="Enter the estimated total cost of the transportation._x000a_Vehicle cost (POV &amp; COV) is calculated at 22 cents per mile" sqref="X34:X35 Z33:Z35" xr:uid="{9D142C15-FC47-4A44-8C74-7F623D9778F3}"/>
    <dataValidation type="list" allowBlank="1" showInputMessage="1" showErrorMessage="1" sqref="L18:M18 P18:Q18 T18:U18 H18:I18" xr:uid="{0C54D1FD-91DD-44A4-B2E1-8610BAF4EB2A}">
      <formula1>$AB$4:$AB$13</formula1>
    </dataValidation>
    <dataValidation type="list" allowBlank="1" showInputMessage="1" showErrorMessage="1" sqref="N21 T21" xr:uid="{02125C23-0404-4133-BE87-6119F7D8E57F}">
      <formula1>$AB$16:$AB$18</formula1>
    </dataValidation>
    <dataValidation allowBlank="1" showInputMessage="1" showErrorMessage="1" prompt="COV=$.22/mile_x000a_POV= Fuel cost_x000a_All others=Actual cost" sqref="Z30:Z32 Z22:Z25" xr:uid="{AE581ED9-F546-4C5F-AF18-C312E19A7AC4}"/>
    <dataValidation type="list" showInputMessage="1" showErrorMessage="1" sqref="G10:G11" xr:uid="{2DC3BE5F-A237-46A3-BCD3-7461C54594D6}">
      <formula1>$AD$4:$AD$72</formula1>
    </dataValidation>
    <dataValidation type="list" allowBlank="1" showInputMessage="1" showErrorMessage="1" sqref="O33:P33 O30:P30" xr:uid="{868715FF-6C76-4A75-AC54-9E0D5633A8AD}">
      <formula1>$AB$21:$AB$28</formula1>
    </dataValidation>
    <dataValidation allowBlank="1" showInputMessage="1" showErrorMessage="1" prompt="Cost of Airline Ticket" sqref="X21:Y21" xr:uid="{E722AF7E-DC51-4DA9-B1D1-2E7C4528C4B5}"/>
    <dataValidation allowBlank="1" showInputMessage="1" showErrorMessage="1" prompt="COV=$0.00_x000a_POV= Fuel cost_x000a_All others=Actual cost" sqref="X30:Y30 X33:Y33" xr:uid="{FD497606-A301-44BB-96FA-3B757928F29B}"/>
    <dataValidation allowBlank="1" showInputMessage="1" showErrorMessage="1" prompt="GSA Per Diem Rates.  https://www.gsa.gov/plan-book/per-diem-rates" sqref="T41:U41 T38:T39 T37:V37" xr:uid="{9EFE5CC8-D1C0-4770-AC9B-5248FDF87F83}"/>
    <dataValidation allowBlank="1" showInputMessage="1" showErrorMessage="1" prompt="Calculation based on:_x000a_Breakfast = $15_x000a_Lunch = $15_x000a_Dinner = $20" sqref="Z42" xr:uid="{BD8FEC0E-4C44-49A0-8195-E5C05E1769F1}"/>
    <dataValidation type="list" allowBlank="1" showInputMessage="1" showErrorMessage="1" prompt="GSA Per Diem Rates.  https://www.gsa.gov/plan-book/per-diem-rates" sqref="H44:I44" xr:uid="{ACFCE997-04A6-4E7B-A22D-8635074AF9DF}">
      <formula1>$AA$76:$AA$81</formula1>
    </dataValidation>
    <dataValidation type="whole" allowBlank="1" showInputMessage="1" showErrorMessage="1" sqref="R6:S6" xr:uid="{3DB03564-D825-43EA-BC04-1F6A33A22634}">
      <formula1>100000</formula1>
      <formula2>999999</formula2>
    </dataValidation>
  </dataValidations>
  <pageMargins left="0.25" right="0.25" top="0.5" bottom="0.5" header="0.3" footer="0.3"/>
  <pageSetup scale="99" orientation="portrait" horizontalDpi="4294967293" verticalDpi="4294967293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COWGF 174-TV</vt:lpstr>
      <vt:lpstr>Breakfast</vt:lpstr>
      <vt:lpstr>Breakfasts</vt:lpstr>
      <vt:lpstr>Dinner</vt:lpstr>
      <vt:lpstr>DinnerNumber</vt:lpstr>
      <vt:lpstr>Dinners</vt:lpstr>
      <vt:lpstr>Lunches</vt:lpstr>
      <vt:lpstr>LunchNumber</vt:lpstr>
      <vt:lpstr>'COWGF 174-TV'!Print_Area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Riegling</dc:creator>
  <cp:lastModifiedBy>Michael Fay, Col</cp:lastModifiedBy>
  <cp:lastPrinted>2022-12-18T20:52:24Z</cp:lastPrinted>
  <dcterms:created xsi:type="dcterms:W3CDTF">2019-10-27T09:27:54Z</dcterms:created>
  <dcterms:modified xsi:type="dcterms:W3CDTF">2023-10-28T02:09:03Z</dcterms:modified>
</cp:coreProperties>
</file>