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225" yWindow="-15" windowWidth="23820" windowHeight="13995" tabRatio="840" activeTab="2"/>
  </bookViews>
  <sheets>
    <sheet name="N438BA-L23" sheetId="1" r:id="rId1"/>
    <sheet name="N438BA Loading Charts" sheetId="2" r:id="rId2"/>
    <sheet name="N221CP-ASK21" sheetId="3" r:id="rId3"/>
    <sheet name="N221CP Loading charts." sheetId="4" r:id="rId4"/>
    <sheet name="Nxxxx - SGS 2-33" sheetId="5" r:id="rId5"/>
  </sheets>
  <definedNames>
    <definedName name="_xlnm.Print_Area" localSheetId="2">'N221CP-ASK21'!$B$1:$F$32</definedName>
    <definedName name="_xlnm.Print_Area" localSheetId="0">'N438BA-L23'!$B$2:$F$29</definedName>
    <definedName name="_xlnm.Print_Area" localSheetId="4">'Nxxxx - SGS 2-33'!$A$1:$F$37</definedName>
  </definedNames>
  <calcPr calcId="125725"/>
</workbook>
</file>

<file path=xl/calcChain.xml><?xml version="1.0" encoding="utf-8"?>
<calcChain xmlns="http://schemas.openxmlformats.org/spreadsheetml/2006/main">
  <c r="B12" i="5"/>
  <c r="D19"/>
  <c r="D18"/>
  <c r="D16"/>
  <c r="D15"/>
  <c r="D14"/>
  <c r="E27" i="3"/>
  <c r="C5" i="4"/>
  <c r="C6" i="2"/>
  <c r="C7"/>
  <c r="C8"/>
  <c r="C9"/>
  <c r="C23"/>
  <c r="I48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6"/>
  <c r="I7"/>
  <c r="G6" i="4"/>
  <c r="F5"/>
  <c r="F39"/>
  <c r="B6"/>
  <c r="F6"/>
  <c r="E35"/>
  <c r="E36"/>
  <c r="E37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9"/>
  <c r="C19" i="3"/>
  <c r="E19"/>
  <c r="E18"/>
  <c r="E17"/>
  <c r="E16"/>
  <c r="E15"/>
  <c r="E14"/>
  <c r="J14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B10"/>
  <c r="C10"/>
  <c r="B11"/>
  <c r="B12"/>
  <c r="B13"/>
  <c r="B14"/>
  <c r="B15"/>
  <c r="E16" i="1"/>
  <c r="E17"/>
  <c r="E18"/>
  <c r="E19"/>
  <c r="E20"/>
  <c r="E21"/>
  <c r="E14"/>
  <c r="E15"/>
  <c r="E22"/>
  <c r="D22"/>
  <c r="C22"/>
  <c r="B7" i="4"/>
  <c r="B8"/>
  <c r="C6"/>
  <c r="C21" i="3"/>
  <c r="C22" s="1"/>
  <c r="C12" i="2"/>
  <c r="C11"/>
  <c r="F7" i="4"/>
  <c r="C7"/>
  <c r="B9"/>
  <c r="C8"/>
  <c r="F8"/>
  <c r="B16" i="2"/>
  <c r="C15"/>
  <c r="C13"/>
  <c r="C14"/>
  <c r="C9" i="4"/>
  <c r="B10"/>
  <c r="F9"/>
  <c r="B17" i="2"/>
  <c r="C16"/>
  <c r="B18"/>
  <c r="C17"/>
  <c r="F10" i="4"/>
  <c r="B11"/>
  <c r="C10"/>
  <c r="B19" i="2"/>
  <c r="C18"/>
  <c r="C11" i="4"/>
  <c r="B12"/>
  <c r="F11"/>
  <c r="B20" i="2"/>
  <c r="C19"/>
  <c r="B13" i="4"/>
  <c r="C12"/>
  <c r="F12"/>
  <c r="F13"/>
  <c r="B14"/>
  <c r="C13"/>
  <c r="B21" i="2"/>
  <c r="C20"/>
  <c r="B22"/>
  <c r="C21"/>
  <c r="C14" i="4"/>
  <c r="F14"/>
  <c r="B15"/>
  <c r="C15"/>
  <c r="F15"/>
  <c r="B16"/>
  <c r="B24" i="2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C22"/>
  <c r="B17" i="4"/>
  <c r="C16"/>
  <c r="F16"/>
  <c r="F17"/>
  <c r="B18"/>
  <c r="C17"/>
  <c r="C18"/>
  <c r="F18"/>
  <c r="B19"/>
  <c r="B20"/>
  <c r="F19"/>
  <c r="C19"/>
  <c r="C20"/>
  <c r="F20"/>
  <c r="B21"/>
  <c r="F21"/>
  <c r="B22"/>
  <c r="F22"/>
  <c r="B23"/>
  <c r="F23"/>
  <c r="B24"/>
  <c r="F24"/>
  <c r="B25"/>
  <c r="F25"/>
  <c r="B26"/>
  <c r="F26"/>
  <c r="B27"/>
  <c r="B28"/>
  <c r="F27"/>
  <c r="F28"/>
  <c r="B29"/>
  <c r="F29"/>
  <c r="B30"/>
  <c r="F30"/>
  <c r="B31"/>
  <c r="B32"/>
  <c r="F31"/>
  <c r="F32"/>
  <c r="B33"/>
  <c r="F33"/>
  <c r="B34"/>
  <c r="F34"/>
  <c r="B35"/>
  <c r="B36"/>
  <c r="F35"/>
  <c r="B37"/>
  <c r="F36"/>
  <c r="B38"/>
  <c r="F38"/>
  <c r="F37"/>
  <c r="E21" i="3" l="1"/>
  <c r="D21" s="1"/>
  <c r="D21" i="5"/>
  <c r="B21"/>
  <c r="B22" s="1"/>
  <c r="C21" l="1"/>
</calcChain>
</file>

<file path=xl/sharedStrings.xml><?xml version="1.0" encoding="utf-8"?>
<sst xmlns="http://schemas.openxmlformats.org/spreadsheetml/2006/main" count="161" uniqueCount="112">
  <si>
    <t>ITEM</t>
  </si>
  <si>
    <t>WEIGHT</t>
  </si>
  <si>
    <t>ARM</t>
  </si>
  <si>
    <t>MOMENT</t>
  </si>
  <si>
    <t>Sailplane Weight and Balance Loading Chart</t>
  </si>
  <si>
    <t>%MAC</t>
  </si>
  <si>
    <t>LET L23,  N438BA,  S/N:  029016</t>
  </si>
  <si>
    <t>lbs</t>
  </si>
  <si>
    <t>Weak Link  - Winch or Airplane max</t>
  </si>
  <si>
    <r>
      <t>rated load table is in daN (deca Newton) * 2.2481= pounds</t>
    </r>
    <r>
      <rPr>
        <sz val="10"/>
        <rFont val="Arial"/>
        <family val="2"/>
      </rPr>
      <t> </t>
    </r>
  </si>
  <si>
    <t>#5  White weak link .....500 +/- 50 daN</t>
  </si>
  <si>
    <t>#6  Yellow weak link ... 400 +/- 40 daN</t>
  </si>
  <si>
    <t xml:space="preserve">  - Rear Seat Pilot Boarding Weight</t>
  </si>
  <si>
    <t xml:space="preserve">  - Front Seat Pilot Boarding Weight</t>
  </si>
  <si>
    <t xml:space="preserve">  Total Sailplane Weight/Arm Loaded:</t>
  </si>
  <si>
    <t>#7  Green weak link .....300 +/- 30 daN</t>
  </si>
  <si>
    <t>(red - 1686)</t>
  </si>
  <si>
    <t xml:space="preserve">             - Front Seat Ballast - 33#</t>
  </si>
  <si>
    <t>#4  Blue weak link .....600 +/- 60 daN = 1349 lbs</t>
  </si>
  <si>
    <t>#3  Red weak link ........750 +/- 75 daN = 1686</t>
  </si>
  <si>
    <t>#2   Brown weak link ... 850 +/-85 daN = 1911</t>
  </si>
  <si>
    <t>Sailplane C.G. Range  +23.0 to +40.0%</t>
  </si>
  <si>
    <t>Max #-----&gt;</t>
  </si>
  <si>
    <t>Fore Limit</t>
  </si>
  <si>
    <t>Aft LImit</t>
  </si>
  <si>
    <t xml:space="preserve">             Batteries - 7# x 2 = 14#</t>
  </si>
  <si>
    <t xml:space="preserve">  - Rear Baggage - max 22# </t>
  </si>
  <si>
    <t>Date</t>
  </si>
  <si>
    <t xml:space="preserve">Mission </t>
  </si>
  <si>
    <t>Sortie</t>
  </si>
  <si>
    <t>Type</t>
  </si>
  <si>
    <t>FRONT SEAT PLACARD</t>
  </si>
  <si>
    <t>C.G.=40% MAC</t>
  </si>
  <si>
    <t>FRONT SEAT WEIGHT</t>
  </si>
  <si>
    <t>MINIMUM REAR WEIGHT</t>
  </si>
  <si>
    <t>ACTUAL REAR MAXIMUM</t>
  </si>
  <si>
    <t>[LB]</t>
  </si>
  <si>
    <t>REAR SEAT WEIGHT</t>
  </si>
  <si>
    <t>MINIMUM FRONT SEAT</t>
  </si>
  <si>
    <t>ACTUAL FRONT SEAT</t>
  </si>
  <si>
    <t>Maximum Useful Human Load = 400#</t>
  </si>
  <si>
    <t>Midpoint</t>
  </si>
  <si>
    <t>4.4"</t>
  </si>
  <si>
    <t xml:space="preserve"> = 8.6"</t>
  </si>
  <si>
    <t>12.8"</t>
  </si>
  <si>
    <t>Keil</t>
  </si>
  <si>
    <r>
      <rPr>
        <b/>
        <sz val="11"/>
        <rFont val="Arial"/>
        <family val="2"/>
      </rPr>
      <t>N438BA</t>
    </r>
    <r>
      <rPr>
        <b/>
        <sz val="10"/>
        <rFont val="Arial"/>
        <family val="2"/>
      </rPr>
      <t xml:space="preserve">                    Pilot  </t>
    </r>
  </si>
  <si>
    <t>f</t>
  </si>
  <si>
    <r>
      <t xml:space="preserve">Minimum Cockpit Load: </t>
    </r>
    <r>
      <rPr>
        <b/>
        <sz val="12"/>
        <rFont val="Arial"/>
        <family val="2"/>
      </rPr>
      <t xml:space="preserve"> 167 Lbs. Solo </t>
    </r>
    <r>
      <rPr>
        <sz val="12"/>
        <rFont val="Arial"/>
        <family val="2"/>
      </rPr>
      <t>no ballast</t>
    </r>
  </si>
  <si>
    <t>ASK-21,  N221CP,  S/N:  21669</t>
  </si>
  <si>
    <t xml:space="preserve">  - Rear Seat Pilot Weight + Gear</t>
  </si>
  <si>
    <t xml:space="preserve">  - Nose Ballast Weight  (2.76lbs x # below)</t>
  </si>
  <si>
    <t xml:space="preserve">  Total Sailplane Weight Loaded:</t>
  </si>
  <si>
    <t>Sailplane C.G. Range  +9.21" to +18.46"</t>
  </si>
  <si>
    <t>Sailplane Max. Gross Wt.  1320 Lbs.</t>
  </si>
  <si>
    <t>sustained Spins &gt; 15.75"</t>
  </si>
  <si>
    <t>turns &amp; self recovery     12.6 - 15.6</t>
  </si>
  <si>
    <t>Won't spin  &lt; 12.4</t>
  </si>
  <si>
    <t>REAR SEAT PLACARD</t>
  </si>
  <si>
    <t>Max weight &lt;= S/N 029004 = 1124</t>
  </si>
  <si>
    <t>Max weight   &gt; S/N 029004 = 1168</t>
  </si>
  <si>
    <t>Max weight    =  1320 #</t>
  </si>
  <si>
    <t>Maximum Gross - N438BA = 1168#</t>
  </si>
  <si>
    <t xml:space="preserve">  Sailplane Wt &amp; Bal - 23 July 2010</t>
  </si>
  <si>
    <t xml:space="preserve">  - </t>
  </si>
  <si>
    <t>MIN FRONT SEAT w 33lbs</t>
  </si>
  <si>
    <t>x</t>
  </si>
  <si>
    <t xml:space="preserve">  Sailplane Wt &amp; Bal - 13 Dec 1999</t>
  </si>
  <si>
    <t>Lbs</t>
  </si>
  <si>
    <t>C</t>
  </si>
  <si>
    <t>blue- 600 din</t>
  </si>
  <si>
    <t xml:space="preserve">  - Front Pilot Weight @ 49.2" seat fore</t>
  </si>
  <si>
    <t>Minimum Cockpit Load:  150-156 Lbs. Solo no ballast</t>
  </si>
  <si>
    <t>FRONT SEAT WEIGHT Fore</t>
  </si>
  <si>
    <t>Weak Link  - Aero Tow max</t>
  </si>
  <si>
    <t>Weak Link  - Winch max</t>
  </si>
  <si>
    <t>black - a000aa</t>
  </si>
  <si>
    <t>daN</t>
  </si>
  <si>
    <t>Updated:</t>
  </si>
  <si>
    <r>
      <t xml:space="preserve">"( </t>
    </r>
    <r>
      <rPr>
        <b/>
        <sz val="12"/>
        <rFont val="Arial"/>
        <family val="2"/>
      </rPr>
      <t xml:space="preserve">-46.65 </t>
    </r>
    <r>
      <rPr>
        <sz val="12"/>
        <rFont val="Arial"/>
        <family val="2"/>
      </rPr>
      <t>/ -47.5 / 48.35 / 49.21 ) - Use worst case</t>
    </r>
  </si>
  <si>
    <t>#1  Black weak link ….1000 +/-100 daN = 2248</t>
  </si>
  <si>
    <t>Maximum Gross Weight           = 1320#</t>
  </si>
  <si>
    <t>JOHN N.@180# / Carl@215#</t>
  </si>
  <si>
    <r>
      <t xml:space="preserve">Max Front or Rear  Cockpit Load:  </t>
    </r>
    <r>
      <rPr>
        <b/>
        <sz val="12"/>
        <rFont val="Arial"/>
        <family val="2"/>
      </rPr>
      <t>287 Lbs</t>
    </r>
    <r>
      <rPr>
        <sz val="12"/>
        <rFont val="Arial"/>
        <family val="2"/>
      </rPr>
      <t>.</t>
    </r>
  </si>
  <si>
    <t>Max weight    =  1040 #</t>
  </si>
  <si>
    <t>Maximum Gross Weight           = 1040 #</t>
  </si>
  <si>
    <r>
      <t xml:space="preserve">Maximum Useful Human Load = </t>
    </r>
    <r>
      <rPr>
        <b/>
        <sz val="12"/>
        <color rgb="FFFF0000"/>
        <rFont val="Arial"/>
        <family val="2"/>
      </rPr>
      <t>xxx</t>
    </r>
    <r>
      <rPr>
        <b/>
        <sz val="12"/>
        <rFont val="Arial"/>
        <family val="2"/>
      </rPr>
      <t xml:space="preserve"> #</t>
    </r>
  </si>
  <si>
    <t xml:space="preserve">  Sailplane Wt &amp; Bal - ??/??/??</t>
  </si>
  <si>
    <t xml:space="preserve">  - Battery (battery-7#)</t>
  </si>
  <si>
    <t xml:space="preserve">  - Nose Ballast Weight  (0 or 19.5)</t>
  </si>
  <si>
    <t xml:space="preserve"> - Add Baggage / Ballast To Above</t>
  </si>
  <si>
    <t>Sailplane C.G. Range  +78.20" to +86.10"</t>
  </si>
  <si>
    <t>Sailplane Max. Gross Wt.  1040 Lbs.</t>
  </si>
  <si>
    <t>Avail #</t>
  </si>
  <si>
    <t>Maximum SEAT Load:  ???  Lbs.</t>
  </si>
  <si>
    <t>Minimum Cockpit Load:  154 ???  Lbs. Solo no ballast</t>
  </si>
  <si>
    <t>Example</t>
  </si>
  <si>
    <t>Ex. Useful Load</t>
  </si>
  <si>
    <t>SGS 2-33 - USING STATION "0" AS DATUM</t>
  </si>
  <si>
    <r>
      <rPr>
        <b/>
        <sz val="11"/>
        <rFont val="Arial"/>
        <family val="2"/>
      </rPr>
      <t>Nxxxx</t>
    </r>
    <r>
      <rPr>
        <b/>
        <sz val="10"/>
        <rFont val="Arial"/>
        <family val="2"/>
      </rPr>
      <t xml:space="preserve">                  Pilot (s)</t>
    </r>
  </si>
  <si>
    <t>Bob L.@180# / Carl @ 220#</t>
  </si>
  <si>
    <t xml:space="preserve">  - Front Pilot Weight Boarding</t>
  </si>
  <si>
    <t xml:space="preserve">  - Rear Seat Pilot Weight Boarding</t>
  </si>
  <si>
    <t xml:space="preserve">  - Wing Root Battery (1-included-9#)</t>
  </si>
  <si>
    <t xml:space="preserve"> -  Wing Root Baggage (22lb per side)</t>
  </si>
  <si>
    <t>Front seat range is -49.21(fwd) to -46.65(aft)</t>
  </si>
  <si>
    <t>Maximum Seat Load:  242 Lbs.</t>
  </si>
  <si>
    <t>CREW:</t>
  </si>
  <si>
    <r>
      <rPr>
        <b/>
        <sz val="11"/>
        <rFont val="Arial"/>
        <family val="2"/>
      </rPr>
      <t>N221CP</t>
    </r>
    <r>
      <rPr>
        <b/>
        <sz val="10"/>
        <rFont val="Arial"/>
        <family val="2"/>
      </rPr>
      <t xml:space="preserve">                   Front / Rear</t>
    </r>
  </si>
  <si>
    <t>Maximum Useful Human Load = 477.5#</t>
  </si>
  <si>
    <t>Available</t>
  </si>
  <si>
    <t>New 2016</t>
  </si>
</sst>
</file>

<file path=xl/styles.xml><?xml version="1.0" encoding="utf-8"?>
<styleSheet xmlns="http://schemas.openxmlformats.org/spreadsheetml/2006/main">
  <numFmts count="1">
    <numFmt numFmtId="164" formatCode="#,##0.0"/>
  </numFmts>
  <fonts count="20">
    <font>
      <sz val="10"/>
      <name val="Arial"/>
    </font>
    <font>
      <sz val="12"/>
      <name val="Arial"/>
    </font>
    <font>
      <sz val="8"/>
      <name val="Arial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2"/>
      <name val="Arial"/>
    </font>
    <font>
      <b/>
      <sz val="14"/>
      <color indexed="12"/>
      <name val="Arial"/>
      <family val="2"/>
    </font>
    <font>
      <u/>
      <sz val="10"/>
      <color indexed="12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3.5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u/>
      <sz val="10"/>
      <color indexed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" fillId="0" borderId="2" xfId="0" applyNumberFormat="1" applyFont="1" applyBorder="1" applyAlignment="1">
      <alignment horizontal="right" vertical="center"/>
    </xf>
    <xf numFmtId="0" fontId="12" fillId="0" borderId="0" xfId="0" applyFont="1"/>
    <xf numFmtId="9" fontId="11" fillId="4" borderId="1" xfId="0" applyNumberFormat="1" applyFont="1" applyFill="1" applyBorder="1" applyAlignment="1">
      <alignment horizontal="center"/>
    </xf>
    <xf numFmtId="2" fontId="17" fillId="3" borderId="1" xfId="0" applyNumberFormat="1" applyFont="1" applyFill="1" applyBorder="1" applyAlignment="1">
      <alignment horizontal="right" vertical="center"/>
    </xf>
    <xf numFmtId="164" fontId="1" fillId="5" borderId="1" xfId="0" applyNumberFormat="1" applyFont="1" applyFill="1" applyBorder="1" applyAlignment="1">
      <alignment horizontal="right" vertical="center"/>
    </xf>
    <xf numFmtId="164" fontId="17" fillId="6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/>
    <xf numFmtId="0" fontId="12" fillId="0" borderId="0" xfId="0" applyFont="1" applyAlignment="1">
      <alignment horizontal="center" vertical="center"/>
    </xf>
    <xf numFmtId="0" fontId="11" fillId="0" borderId="0" xfId="0" applyFont="1"/>
    <xf numFmtId="0" fontId="15" fillId="0" borderId="0" xfId="0" applyFont="1" applyAlignment="1">
      <alignment horizontal="left"/>
    </xf>
    <xf numFmtId="0" fontId="11" fillId="0" borderId="3" xfId="0" applyFont="1" applyBorder="1"/>
    <xf numFmtId="0" fontId="11" fillId="0" borderId="4" xfId="0" applyFont="1" applyBorder="1"/>
    <xf numFmtId="2" fontId="11" fillId="0" borderId="4" xfId="0" applyNumberFormat="1" applyFont="1" applyBorder="1"/>
    <xf numFmtId="0" fontId="11" fillId="0" borderId="5" xfId="0" applyFont="1" applyBorder="1"/>
    <xf numFmtId="0" fontId="0" fillId="0" borderId="6" xfId="0" applyBorder="1"/>
    <xf numFmtId="2" fontId="0" fillId="0" borderId="0" xfId="0" applyNumberFormat="1" applyBorder="1"/>
    <xf numFmtId="0" fontId="0" fillId="0" borderId="7" xfId="0" applyBorder="1"/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6" xfId="0" applyFont="1" applyBorder="1" applyAlignment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9" fillId="0" borderId="8" xfId="0" applyFont="1" applyFill="1" applyBorder="1"/>
    <xf numFmtId="9" fontId="0" fillId="0" borderId="7" xfId="0" applyNumberFormat="1" applyBorder="1"/>
    <xf numFmtId="0" fontId="15" fillId="0" borderId="9" xfId="0" applyFont="1" applyFill="1" applyBorder="1" applyAlignment="1">
      <alignment horizontal="right" vertical="center"/>
    </xf>
    <xf numFmtId="0" fontId="11" fillId="4" borderId="10" xfId="0" applyFont="1" applyFill="1" applyBorder="1"/>
    <xf numFmtId="164" fontId="0" fillId="0" borderId="0" xfId="0" applyNumberFormat="1" applyBorder="1"/>
    <xf numFmtId="0" fontId="15" fillId="0" borderId="6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2" xfId="0" applyBorder="1"/>
    <xf numFmtId="2" fontId="8" fillId="0" borderId="12" xfId="0" applyNumberFormat="1" applyFont="1" applyFill="1" applyBorder="1"/>
    <xf numFmtId="0" fontId="0" fillId="0" borderId="13" xfId="0" applyBorder="1"/>
    <xf numFmtId="14" fontId="16" fillId="7" borderId="14" xfId="0" applyNumberFormat="1" applyFont="1" applyFill="1" applyBorder="1" applyAlignment="1">
      <alignment horizontal="left"/>
    </xf>
    <xf numFmtId="2" fontId="16" fillId="7" borderId="14" xfId="0" applyNumberFormat="1" applyFont="1" applyFill="1" applyBorder="1" applyAlignment="1">
      <alignment horizontal="left"/>
    </xf>
    <xf numFmtId="0" fontId="16" fillId="7" borderId="14" xfId="0" applyFont="1" applyFill="1" applyBorder="1" applyAlignment="1">
      <alignment horizontal="left"/>
    </xf>
    <xf numFmtId="0" fontId="16" fillId="7" borderId="15" xfId="0" applyFont="1" applyFill="1" applyBorder="1" applyAlignment="1">
      <alignment horizontal="left"/>
    </xf>
    <xf numFmtId="164" fontId="15" fillId="8" borderId="1" xfId="0" applyNumberFormat="1" applyFont="1" applyFill="1" applyBorder="1" applyAlignment="1">
      <alignment horizontal="right" vertical="center"/>
    </xf>
    <xf numFmtId="164" fontId="15" fillId="2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0" fontId="12" fillId="0" borderId="0" xfId="0" applyNumberFormat="1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right"/>
    </xf>
    <xf numFmtId="164" fontId="12" fillId="0" borderId="0" xfId="0" quotePrefix="1" applyNumberFormat="1" applyFont="1" applyBorder="1" applyAlignment="1">
      <alignment horizontal="left"/>
    </xf>
    <xf numFmtId="164" fontId="11" fillId="4" borderId="1" xfId="0" applyNumberFormat="1" applyFont="1" applyFill="1" applyBorder="1" applyAlignment="1">
      <alignment horizontal="right"/>
    </xf>
    <xf numFmtId="0" fontId="3" fillId="7" borderId="29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2" fontId="1" fillId="0" borderId="30" xfId="0" applyNumberFormat="1" applyFont="1" applyBorder="1" applyAlignment="1">
      <alignment horizontal="right" vertical="center"/>
    </xf>
    <xf numFmtId="164" fontId="1" fillId="0" borderId="24" xfId="0" applyNumberFormat="1" applyFont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164" fontId="0" fillId="3" borderId="1" xfId="0" applyNumberFormat="1" applyFill="1" applyBorder="1"/>
    <xf numFmtId="0" fontId="0" fillId="6" borderId="1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18" fillId="6" borderId="26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9" borderId="26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35" xfId="0" applyFill="1" applyBorder="1" applyAlignment="1">
      <alignment horizontal="center" vertical="center"/>
    </xf>
    <xf numFmtId="2" fontId="8" fillId="0" borderId="0" xfId="0" applyNumberFormat="1" applyFont="1" applyFill="1" applyBorder="1"/>
    <xf numFmtId="0" fontId="12" fillId="0" borderId="7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0" fillId="0" borderId="7" xfId="0" quotePrefix="1" applyBorder="1"/>
    <xf numFmtId="0" fontId="9" fillId="10" borderId="8" xfId="0" applyFont="1" applyFill="1" applyBorder="1"/>
    <xf numFmtId="0" fontId="3" fillId="6" borderId="8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9" borderId="39" xfId="0" applyFill="1" applyBorder="1" applyAlignment="1">
      <alignment horizontal="center" vertical="center"/>
    </xf>
    <xf numFmtId="0" fontId="0" fillId="9" borderId="40" xfId="0" applyFill="1" applyBorder="1" applyAlignment="1">
      <alignment horizontal="center" vertical="center"/>
    </xf>
    <xf numFmtId="0" fontId="0" fillId="9" borderId="42" xfId="0" applyFill="1" applyBorder="1" applyAlignment="1">
      <alignment horizontal="center" vertical="center"/>
    </xf>
    <xf numFmtId="0" fontId="11" fillId="9" borderId="43" xfId="0" applyFont="1" applyFill="1" applyBorder="1" applyAlignment="1">
      <alignment horizontal="center" vertical="center"/>
    </xf>
    <xf numFmtId="0" fontId="11" fillId="9" borderId="30" xfId="0" applyFont="1" applyFill="1" applyBorder="1" applyAlignment="1">
      <alignment horizontal="center" vertical="center"/>
    </xf>
    <xf numFmtId="0" fontId="18" fillId="9" borderId="30" xfId="0" applyFont="1" applyFill="1" applyBorder="1" applyAlignment="1">
      <alignment horizontal="center" vertical="center"/>
    </xf>
    <xf numFmtId="2" fontId="1" fillId="0" borderId="0" xfId="0" applyNumberFormat="1" applyFont="1" applyBorder="1" applyAlignment="1"/>
    <xf numFmtId="0" fontId="15" fillId="0" borderId="0" xfId="0" applyFont="1" applyBorder="1" applyAlignment="1"/>
    <xf numFmtId="0" fontId="15" fillId="0" borderId="6" xfId="0" applyFont="1" applyFill="1" applyBorder="1" applyAlignment="1">
      <alignment horizontal="left" vertical="center"/>
    </xf>
    <xf numFmtId="0" fontId="11" fillId="6" borderId="30" xfId="0" applyFont="1" applyFill="1" applyBorder="1" applyAlignment="1">
      <alignment horizontal="center" vertical="center"/>
    </xf>
    <xf numFmtId="0" fontId="12" fillId="9" borderId="40" xfId="0" applyFont="1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164" fontId="1" fillId="4" borderId="45" xfId="0" applyNumberFormat="1" applyFont="1" applyFill="1" applyBorder="1" applyAlignment="1">
      <alignment horizontal="right" vertical="center"/>
    </xf>
    <xf numFmtId="164" fontId="1" fillId="2" borderId="46" xfId="0" applyNumberFormat="1" applyFont="1" applyFill="1" applyBorder="1" applyAlignment="1">
      <alignment horizontal="right" vertical="center"/>
    </xf>
    <xf numFmtId="0" fontId="12" fillId="0" borderId="0" xfId="0" applyFont="1" applyBorder="1"/>
    <xf numFmtId="2" fontId="15" fillId="0" borderId="0" xfId="0" applyNumberFormat="1" applyFont="1" applyBorder="1" applyAlignment="1">
      <alignment horizontal="center" vertical="center"/>
    </xf>
    <xf numFmtId="2" fontId="12" fillId="0" borderId="12" xfId="0" applyNumberFormat="1" applyFont="1" applyBorder="1"/>
    <xf numFmtId="0" fontId="12" fillId="0" borderId="13" xfId="0" applyFont="1" applyBorder="1"/>
    <xf numFmtId="14" fontId="0" fillId="0" borderId="12" xfId="0" applyNumberFormat="1" applyBorder="1" applyAlignment="1">
      <alignment horizontal="left"/>
    </xf>
    <xf numFmtId="164" fontId="15" fillId="11" borderId="47" xfId="0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9" borderId="48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2" fillId="0" borderId="7" xfId="0" applyFont="1" applyBorder="1"/>
    <xf numFmtId="2" fontId="12" fillId="0" borderId="0" xfId="0" applyNumberFormat="1" applyFont="1" applyBorder="1" applyAlignment="1">
      <alignment horizontal="center"/>
    </xf>
    <xf numFmtId="0" fontId="11" fillId="12" borderId="1" xfId="0" applyFont="1" applyFill="1" applyBorder="1" applyAlignment="1">
      <alignment horizontal="center" vertical="center"/>
    </xf>
    <xf numFmtId="0" fontId="11" fillId="12" borderId="26" xfId="0" applyFont="1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11" fillId="12" borderId="8" xfId="0" applyFont="1" applyFill="1" applyBorder="1" applyAlignment="1">
      <alignment horizontal="center" vertical="center"/>
    </xf>
    <xf numFmtId="0" fontId="11" fillId="12" borderId="24" xfId="0" applyFont="1" applyFill="1" applyBorder="1" applyAlignment="1">
      <alignment horizontal="center" vertical="center"/>
    </xf>
    <xf numFmtId="0" fontId="12" fillId="9" borderId="26" xfId="0" applyFont="1" applyFill="1" applyBorder="1" applyAlignment="1">
      <alignment horizontal="center" vertical="center"/>
    </xf>
    <xf numFmtId="164" fontId="15" fillId="13" borderId="46" xfId="0" applyNumberFormat="1" applyFont="1" applyFill="1" applyBorder="1" applyAlignment="1">
      <alignment horizontal="right" vertical="center"/>
    </xf>
    <xf numFmtId="2" fontId="1" fillId="13" borderId="30" xfId="0" applyNumberFormat="1" applyFont="1" applyFill="1" applyBorder="1" applyAlignment="1">
      <alignment horizontal="right" vertical="center"/>
    </xf>
    <xf numFmtId="164" fontId="1" fillId="13" borderId="1" xfId="0" applyNumberFormat="1" applyFont="1" applyFill="1" applyBorder="1" applyAlignment="1">
      <alignment horizontal="right" vertical="center"/>
    </xf>
    <xf numFmtId="164" fontId="0" fillId="0" borderId="1" xfId="0" applyNumberFormat="1" applyFill="1" applyBorder="1"/>
    <xf numFmtId="164" fontId="3" fillId="6" borderId="1" xfId="0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left"/>
    </xf>
    <xf numFmtId="0" fontId="0" fillId="0" borderId="7" xfId="0" quotePrefix="1" applyBorder="1" applyAlignment="1">
      <alignment horizontal="left"/>
    </xf>
    <xf numFmtId="0" fontId="12" fillId="0" borderId="13" xfId="0" applyFont="1" applyBorder="1" applyAlignment="1">
      <alignment horizontal="left"/>
    </xf>
    <xf numFmtId="164" fontId="17" fillId="0" borderId="2" xfId="0" applyNumberFormat="1" applyFont="1" applyBorder="1" applyAlignment="1">
      <alignment horizontal="right" vertical="center"/>
    </xf>
    <xf numFmtId="2" fontId="17" fillId="0" borderId="30" xfId="0" applyNumberFormat="1" applyFont="1" applyBorder="1" applyAlignment="1">
      <alignment horizontal="right" vertical="center"/>
    </xf>
    <xf numFmtId="164" fontId="17" fillId="0" borderId="1" xfId="0" applyNumberFormat="1" applyFont="1" applyBorder="1" applyAlignment="1">
      <alignment horizontal="right" vertical="center"/>
    </xf>
    <xf numFmtId="2" fontId="12" fillId="0" borderId="0" xfId="0" applyNumberFormat="1" applyFont="1" applyBorder="1"/>
    <xf numFmtId="0" fontId="19" fillId="7" borderId="29" xfId="1" applyFont="1" applyFill="1" applyBorder="1" applyAlignment="1" applyProtection="1">
      <alignment horizont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1" fillId="0" borderId="51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2" fontId="1" fillId="3" borderId="14" xfId="0" applyNumberFormat="1" applyFont="1" applyFill="1" applyBorder="1" applyAlignment="1">
      <alignment horizontal="right" vertical="center"/>
    </xf>
    <xf numFmtId="164" fontId="1" fillId="2" borderId="52" xfId="0" applyNumberFormat="1" applyFont="1" applyFill="1" applyBorder="1" applyAlignment="1">
      <alignment horizontal="right" vertical="center"/>
    </xf>
    <xf numFmtId="164" fontId="15" fillId="4" borderId="50" xfId="0" applyNumberFormat="1" applyFont="1" applyFill="1" applyBorder="1" applyAlignment="1">
      <alignment horizontal="right" vertical="center"/>
    </xf>
    <xf numFmtId="164" fontId="15" fillId="11" borderId="53" xfId="0" applyNumberFormat="1" applyFont="1" applyFill="1" applyBorder="1" applyAlignment="1">
      <alignment horizontal="right" vertical="center"/>
    </xf>
    <xf numFmtId="164" fontId="1" fillId="14" borderId="53" xfId="0" applyNumberFormat="1" applyFont="1" applyFill="1" applyBorder="1" applyAlignment="1">
      <alignment horizontal="right" vertical="center"/>
    </xf>
    <xf numFmtId="2" fontId="1" fillId="0" borderId="24" xfId="0" applyNumberFormat="1" applyFont="1" applyBorder="1" applyAlignment="1">
      <alignment horizontal="right" vertical="center"/>
    </xf>
    <xf numFmtId="164" fontId="1" fillId="15" borderId="14" xfId="0" applyNumberFormat="1" applyFont="1" applyFill="1" applyBorder="1" applyAlignment="1">
      <alignment horizontal="right" vertical="center"/>
    </xf>
    <xf numFmtId="2" fontId="1" fillId="0" borderId="14" xfId="0" applyNumberFormat="1" applyFont="1" applyBorder="1" applyAlignment="1">
      <alignment horizontal="right" vertical="center"/>
    </xf>
    <xf numFmtId="0" fontId="11" fillId="7" borderId="29" xfId="1" applyFont="1" applyFill="1" applyBorder="1" applyAlignment="1" applyProtection="1">
      <alignment horizontal="left"/>
    </xf>
    <xf numFmtId="0" fontId="12" fillId="0" borderId="7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Jer@175# / Carl @ 215#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11"/>
  </sheetPr>
  <dimension ref="A1:K39"/>
  <sheetViews>
    <sheetView workbookViewId="0">
      <selection activeCell="J16" sqref="J16"/>
    </sheetView>
  </sheetViews>
  <sheetFormatPr defaultColWidth="8.85546875" defaultRowHeight="12.75"/>
  <cols>
    <col min="1" max="1" width="3.7109375" customWidth="1"/>
    <col min="2" max="2" width="43.140625" customWidth="1"/>
    <col min="3" max="3" width="11.7109375" customWidth="1"/>
    <col min="4" max="4" width="11.7109375" style="6" customWidth="1"/>
    <col min="5" max="5" width="12.85546875" customWidth="1"/>
    <col min="6" max="6" width="10.28515625" customWidth="1"/>
    <col min="7" max="7" width="0.85546875" customWidth="1"/>
  </cols>
  <sheetData>
    <row r="1" spans="1:11" ht="13.5" thickBot="1"/>
    <row r="2" spans="1:11" s="22" customFormat="1" ht="18" customHeight="1">
      <c r="B2" s="24" t="s">
        <v>46</v>
      </c>
      <c r="C2" s="25" t="s">
        <v>27</v>
      </c>
      <c r="D2" s="26" t="s">
        <v>28</v>
      </c>
      <c r="E2" s="25" t="s">
        <v>30</v>
      </c>
      <c r="F2" s="27" t="s">
        <v>29</v>
      </c>
    </row>
    <row r="3" spans="1:11" s="23" customFormat="1" ht="18" customHeight="1" thickBot="1">
      <c r="B3" s="92" t="s">
        <v>82</v>
      </c>
      <c r="C3" s="55"/>
      <c r="D3" s="56"/>
      <c r="E3" s="57"/>
      <c r="F3" s="58"/>
    </row>
    <row r="4" spans="1:11">
      <c r="B4" s="28"/>
      <c r="C4" s="2"/>
      <c r="D4" s="29"/>
      <c r="E4" s="2"/>
      <c r="F4" s="30"/>
    </row>
    <row r="5" spans="1:11" ht="20.100000000000001" customHeight="1">
      <c r="B5" s="197" t="s">
        <v>4</v>
      </c>
      <c r="C5" s="198"/>
      <c r="D5" s="198"/>
      <c r="E5" s="198"/>
      <c r="F5" s="30"/>
    </row>
    <row r="6" spans="1:11">
      <c r="B6" s="28"/>
      <c r="C6" s="2"/>
      <c r="D6" s="29"/>
      <c r="E6" s="2"/>
      <c r="F6" s="30"/>
    </row>
    <row r="7" spans="1:11" ht="20.100000000000001" customHeight="1">
      <c r="B7" s="195" t="s">
        <v>6</v>
      </c>
      <c r="C7" s="196"/>
      <c r="D7" s="196"/>
      <c r="E7" s="196"/>
      <c r="F7" s="30"/>
      <c r="K7" s="15" t="s">
        <v>47</v>
      </c>
    </row>
    <row r="8" spans="1:11" ht="20.100000000000001" customHeight="1">
      <c r="B8" s="49" t="s">
        <v>59</v>
      </c>
      <c r="C8" s="31"/>
      <c r="D8" s="32"/>
      <c r="E8" s="31"/>
      <c r="F8" s="30"/>
    </row>
    <row r="9" spans="1:11" ht="20.100000000000001" customHeight="1">
      <c r="B9" s="33" t="s">
        <v>60</v>
      </c>
      <c r="C9" s="34" t="s">
        <v>7</v>
      </c>
      <c r="D9" s="149" t="s">
        <v>77</v>
      </c>
      <c r="E9" s="34"/>
      <c r="F9" s="30"/>
    </row>
    <row r="10" spans="1:11" ht="20.100000000000001" customHeight="1">
      <c r="B10" s="35" t="s">
        <v>8</v>
      </c>
      <c r="C10" s="36">
        <v>1460</v>
      </c>
      <c r="D10" s="37">
        <v>656</v>
      </c>
      <c r="E10" s="93" t="s">
        <v>69</v>
      </c>
      <c r="F10" s="30"/>
    </row>
    <row r="11" spans="1:11" ht="20.100000000000001" customHeight="1">
      <c r="B11" s="35" t="s">
        <v>62</v>
      </c>
      <c r="C11" s="2"/>
      <c r="D11" s="29"/>
      <c r="E11" s="38" t="s">
        <v>16</v>
      </c>
      <c r="F11" s="30"/>
    </row>
    <row r="12" spans="1:11" ht="20.100000000000001" customHeight="1">
      <c r="B12" s="35" t="s">
        <v>40</v>
      </c>
      <c r="C12" s="2"/>
      <c r="D12" s="29"/>
      <c r="E12" s="2"/>
      <c r="F12" s="30"/>
    </row>
    <row r="13" spans="1:11" ht="20.100000000000001" customHeight="1">
      <c r="A13" s="2"/>
      <c r="B13" s="39" t="s">
        <v>0</v>
      </c>
      <c r="C13" s="3" t="s">
        <v>1</v>
      </c>
      <c r="D13" s="7" t="s">
        <v>2</v>
      </c>
      <c r="E13" s="3" t="s">
        <v>3</v>
      </c>
      <c r="F13" s="40" t="s">
        <v>5</v>
      </c>
      <c r="G13" s="1"/>
    </row>
    <row r="14" spans="1:11" ht="20.100000000000001" customHeight="1">
      <c r="B14" s="41" t="s">
        <v>63</v>
      </c>
      <c r="C14" s="61">
        <v>754</v>
      </c>
      <c r="D14" s="62">
        <v>26.81</v>
      </c>
      <c r="E14" s="61">
        <f t="shared" ref="E14:E21" si="0">(C14*D14)</f>
        <v>20214.739999999998</v>
      </c>
      <c r="F14" s="40">
        <v>68.39</v>
      </c>
      <c r="G14" s="21"/>
    </row>
    <row r="15" spans="1:11" ht="20.100000000000001" customHeight="1">
      <c r="B15" s="42" t="s">
        <v>13</v>
      </c>
      <c r="C15" s="60">
        <v>180</v>
      </c>
      <c r="D15" s="8">
        <v>-49.546999999999997</v>
      </c>
      <c r="E15" s="4">
        <f t="shared" si="0"/>
        <v>-8918.4599999999991</v>
      </c>
      <c r="F15" s="40"/>
      <c r="G15" s="1"/>
    </row>
    <row r="16" spans="1:11" ht="20.100000000000001" customHeight="1">
      <c r="B16" s="42" t="s">
        <v>17</v>
      </c>
      <c r="C16" s="9">
        <v>0</v>
      </c>
      <c r="D16" s="8">
        <v>-49.546999999999997</v>
      </c>
      <c r="E16" s="4">
        <f t="shared" si="0"/>
        <v>0</v>
      </c>
      <c r="F16" s="40"/>
      <c r="G16" s="1"/>
    </row>
    <row r="17" spans="2:9" ht="20.100000000000001" customHeight="1">
      <c r="B17" s="42" t="s">
        <v>12</v>
      </c>
      <c r="C17" s="59">
        <v>215</v>
      </c>
      <c r="D17" s="8">
        <v>-4.6059999999999999</v>
      </c>
      <c r="E17" s="4">
        <f t="shared" si="0"/>
        <v>-990.29</v>
      </c>
      <c r="F17" s="30"/>
    </row>
    <row r="18" spans="2:9" ht="20.100000000000001" customHeight="1">
      <c r="B18" s="43" t="s">
        <v>26</v>
      </c>
      <c r="C18" s="18"/>
      <c r="D18" s="8">
        <v>0</v>
      </c>
      <c r="E18" s="4">
        <f t="shared" si="0"/>
        <v>0</v>
      </c>
      <c r="F18" s="30"/>
    </row>
    <row r="19" spans="2:9" ht="20.100000000000001" customHeight="1">
      <c r="B19" s="43" t="s">
        <v>25</v>
      </c>
      <c r="C19" s="18">
        <v>14</v>
      </c>
      <c r="D19" s="8">
        <v>0</v>
      </c>
      <c r="E19" s="4">
        <f t="shared" si="0"/>
        <v>0</v>
      </c>
      <c r="F19" s="30"/>
    </row>
    <row r="20" spans="2:9" ht="20.100000000000001" customHeight="1">
      <c r="B20" s="42" t="s">
        <v>64</v>
      </c>
      <c r="C20" s="4">
        <v>0</v>
      </c>
      <c r="D20" s="8">
        <v>0</v>
      </c>
      <c r="E20" s="4">
        <f t="shared" si="0"/>
        <v>0</v>
      </c>
      <c r="F20" s="30"/>
    </row>
    <row r="21" spans="2:9" ht="20.100000000000001" customHeight="1">
      <c r="B21" s="44"/>
      <c r="C21" s="4">
        <v>0</v>
      </c>
      <c r="D21" s="8">
        <v>0</v>
      </c>
      <c r="E21" s="4">
        <f t="shared" si="0"/>
        <v>0</v>
      </c>
      <c r="F21" s="30"/>
    </row>
    <row r="22" spans="2:9" ht="20.100000000000001" customHeight="1">
      <c r="B22" s="41" t="s">
        <v>14</v>
      </c>
      <c r="C22" s="19">
        <f>SUM(C14:C21)</f>
        <v>1163</v>
      </c>
      <c r="D22" s="17">
        <f>(E22/C22)</f>
        <v>8.861556319862423</v>
      </c>
      <c r="E22" s="14">
        <f>SUM(E14:E21)</f>
        <v>10305.989999999998</v>
      </c>
      <c r="F22" s="45"/>
    </row>
    <row r="23" spans="2:9" ht="20.100000000000001" customHeight="1">
      <c r="B23" s="46" t="s">
        <v>22</v>
      </c>
      <c r="C23" s="20">
        <v>1168</v>
      </c>
      <c r="D23" s="91" t="s">
        <v>44</v>
      </c>
      <c r="E23" s="16">
        <v>0.4</v>
      </c>
      <c r="F23" s="47" t="s">
        <v>24</v>
      </c>
    </row>
    <row r="24" spans="2:9" ht="20.100000000000001" customHeight="1">
      <c r="B24" s="33" t="s">
        <v>21</v>
      </c>
      <c r="C24" s="48"/>
      <c r="D24" s="91" t="s">
        <v>42</v>
      </c>
      <c r="E24" s="16">
        <v>0.23</v>
      </c>
      <c r="F24" s="47" t="s">
        <v>23</v>
      </c>
    </row>
    <row r="25" spans="2:9" ht="20.100000000000001" customHeight="1">
      <c r="B25" s="49" t="s">
        <v>48</v>
      </c>
      <c r="C25" s="48"/>
      <c r="D25" s="89" t="s">
        <v>41</v>
      </c>
      <c r="E25" s="90" t="s">
        <v>43</v>
      </c>
      <c r="F25" s="30"/>
    </row>
    <row r="26" spans="2:9" ht="20.100000000000001" customHeight="1">
      <c r="B26" s="49" t="s">
        <v>83</v>
      </c>
      <c r="C26" s="2"/>
      <c r="D26" s="29"/>
      <c r="E26" s="2"/>
      <c r="F26" s="30"/>
      <c r="I26" s="15"/>
    </row>
    <row r="27" spans="2:9" ht="20.100000000000001" customHeight="1">
      <c r="B27" s="50"/>
      <c r="C27" s="2"/>
      <c r="D27" s="29"/>
      <c r="E27" s="2"/>
      <c r="F27" s="30"/>
    </row>
    <row r="28" spans="2:9" ht="20.100000000000001" customHeight="1">
      <c r="B28" s="50"/>
      <c r="C28" s="2"/>
      <c r="D28" s="29"/>
      <c r="E28" s="2"/>
      <c r="F28" s="30"/>
    </row>
    <row r="29" spans="2:9" ht="20.100000000000001" customHeight="1" thickBot="1">
      <c r="B29" s="51"/>
      <c r="C29" s="52"/>
      <c r="D29" s="53"/>
      <c r="E29" s="52"/>
      <c r="F29" s="54"/>
    </row>
    <row r="30" spans="2:9" ht="20.100000000000001" customHeight="1">
      <c r="B30" s="5"/>
    </row>
    <row r="31" spans="2:9" ht="20.100000000000001" customHeight="1">
      <c r="B31" s="10" t="s">
        <v>9</v>
      </c>
    </row>
    <row r="32" spans="2:9" ht="20.100000000000001" customHeight="1">
      <c r="B32" s="11" t="s">
        <v>80</v>
      </c>
    </row>
    <row r="33" spans="2:2" ht="20.100000000000001" customHeight="1">
      <c r="B33" s="11" t="s">
        <v>20</v>
      </c>
    </row>
    <row r="34" spans="2:2" ht="20.100000000000001" customHeight="1">
      <c r="B34" s="11" t="s">
        <v>19</v>
      </c>
    </row>
    <row r="35" spans="2:2" ht="20.100000000000001" customHeight="1">
      <c r="B35" s="12" t="s">
        <v>18</v>
      </c>
    </row>
    <row r="36" spans="2:2" ht="20.100000000000001" customHeight="1">
      <c r="B36" s="11" t="s">
        <v>10</v>
      </c>
    </row>
    <row r="37" spans="2:2" ht="20.100000000000001" customHeight="1">
      <c r="B37" s="11" t="s">
        <v>11</v>
      </c>
    </row>
    <row r="38" spans="2:2" ht="20.100000000000001" customHeight="1">
      <c r="B38" s="11" t="s">
        <v>15</v>
      </c>
    </row>
    <row r="39" spans="2:2" ht="20.100000000000001" customHeight="1">
      <c r="B39" s="13"/>
    </row>
  </sheetData>
  <mergeCells count="2">
    <mergeCell ref="B7:E7"/>
    <mergeCell ref="B5:E5"/>
  </mergeCells>
  <phoneticPr fontId="2" type="noConversion"/>
  <pageMargins left="0.75" right="0.75" top="0.6" bottom="1" header="0.4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K50"/>
  <sheetViews>
    <sheetView workbookViewId="0">
      <selection activeCell="N14" sqref="N14"/>
    </sheetView>
  </sheetViews>
  <sheetFormatPr defaultRowHeight="12.75"/>
  <cols>
    <col min="1" max="1" width="4.7109375" style="65" customWidth="1"/>
    <col min="2" max="2" width="9.140625" style="1"/>
    <col min="3" max="3" width="8.140625" style="1" customWidth="1"/>
    <col min="4" max="4" width="9.140625" style="1"/>
    <col min="5" max="5" width="10" style="1" customWidth="1"/>
    <col min="6" max="8" width="9.140625" style="1"/>
    <col min="9" max="9" width="8.140625" style="1" customWidth="1"/>
    <col min="10" max="11" width="9.140625" style="1"/>
    <col min="12" max="16384" width="9.140625" style="65"/>
  </cols>
  <sheetData>
    <row r="1" spans="2:11" ht="18" customHeight="1" thickTop="1" thickBot="1">
      <c r="B1" s="66"/>
      <c r="C1" s="129"/>
      <c r="D1" s="67" t="s">
        <v>31</v>
      </c>
      <c r="E1" s="68"/>
      <c r="G1" s="66"/>
      <c r="H1" s="67" t="s">
        <v>58</v>
      </c>
      <c r="I1" s="67"/>
      <c r="J1" s="68"/>
    </row>
    <row r="2" spans="2:11" ht="14.25" thickTop="1" thickBot="1">
      <c r="D2" s="21" t="s">
        <v>32</v>
      </c>
      <c r="G2" s="1" t="s">
        <v>66</v>
      </c>
    </row>
    <row r="3" spans="2:11" ht="57" customHeight="1" thickTop="1" thickBot="1">
      <c r="B3" s="69" t="s">
        <v>33</v>
      </c>
      <c r="C3" s="88" t="s">
        <v>65</v>
      </c>
      <c r="D3" s="88" t="s">
        <v>34</v>
      </c>
      <c r="E3" s="64" t="s">
        <v>35</v>
      </c>
      <c r="G3" s="63" t="s">
        <v>37</v>
      </c>
      <c r="H3" s="88" t="s">
        <v>38</v>
      </c>
      <c r="I3" s="88" t="s">
        <v>65</v>
      </c>
      <c r="J3" s="64" t="s">
        <v>39</v>
      </c>
    </row>
    <row r="4" spans="2:11" ht="13.5" thickTop="1">
      <c r="B4" s="70" t="s">
        <v>36</v>
      </c>
      <c r="C4" s="70"/>
      <c r="D4" s="70" t="s">
        <v>36</v>
      </c>
      <c r="E4" s="70" t="s">
        <v>36</v>
      </c>
      <c r="G4" s="70" t="s">
        <v>36</v>
      </c>
      <c r="H4" s="70" t="s">
        <v>36</v>
      </c>
      <c r="I4" s="70"/>
      <c r="J4" s="70" t="s">
        <v>36</v>
      </c>
    </row>
    <row r="5" spans="2:11" ht="6" customHeight="1" thickBot="1"/>
    <row r="6" spans="2:11" ht="14.25" customHeight="1" thickTop="1">
      <c r="B6" s="71">
        <v>87</v>
      </c>
      <c r="C6" s="137">
        <f>B6-33</f>
        <v>54</v>
      </c>
      <c r="D6" s="72">
        <v>287</v>
      </c>
      <c r="E6" s="73">
        <v>287</v>
      </c>
      <c r="F6" s="74">
        <v>0.4</v>
      </c>
      <c r="G6" s="80">
        <v>80</v>
      </c>
      <c r="H6" s="81">
        <v>145</v>
      </c>
      <c r="I6" s="134">
        <f>H6-33</f>
        <v>112</v>
      </c>
      <c r="J6" s="73">
        <v>287</v>
      </c>
      <c r="K6" s="74">
        <v>0.4</v>
      </c>
    </row>
    <row r="7" spans="2:11" ht="14.25" customHeight="1">
      <c r="B7" s="84">
        <v>90</v>
      </c>
      <c r="C7" s="138">
        <f t="shared" ref="C7:C21" si="0">B7-33</f>
        <v>57</v>
      </c>
      <c r="D7" s="85">
        <v>275</v>
      </c>
      <c r="E7" s="83">
        <v>287</v>
      </c>
      <c r="F7" s="74">
        <v>0.4</v>
      </c>
      <c r="G7" s="82">
        <v>85</v>
      </c>
      <c r="H7" s="79">
        <v>143</v>
      </c>
      <c r="I7" s="135">
        <f>H7-33</f>
        <v>110</v>
      </c>
      <c r="J7" s="83">
        <v>287</v>
      </c>
      <c r="K7" s="74">
        <v>0.4</v>
      </c>
    </row>
    <row r="8" spans="2:11" ht="14.25" customHeight="1">
      <c r="B8" s="84">
        <v>95</v>
      </c>
      <c r="C8" s="138">
        <f t="shared" si="0"/>
        <v>62</v>
      </c>
      <c r="D8" s="85">
        <v>256</v>
      </c>
      <c r="E8" s="83">
        <v>287</v>
      </c>
      <c r="F8" s="74">
        <v>0.4</v>
      </c>
      <c r="G8" s="82">
        <f>G7+5</f>
        <v>90</v>
      </c>
      <c r="H8" s="79">
        <v>142</v>
      </c>
      <c r="I8" s="135">
        <f t="shared" ref="I8:I47" si="1">H8-33</f>
        <v>109</v>
      </c>
      <c r="J8" s="83">
        <v>287</v>
      </c>
      <c r="K8" s="74">
        <v>0.4</v>
      </c>
    </row>
    <row r="9" spans="2:11">
      <c r="B9" s="76">
        <v>100</v>
      </c>
      <c r="C9" s="138">
        <f t="shared" si="0"/>
        <v>67</v>
      </c>
      <c r="D9" s="77">
        <v>239</v>
      </c>
      <c r="E9" s="78">
        <v>287</v>
      </c>
      <c r="F9" s="74">
        <v>0.4</v>
      </c>
      <c r="G9" s="82">
        <f t="shared" ref="G9:G47" si="2">G8+5</f>
        <v>95</v>
      </c>
      <c r="H9" s="79">
        <v>140</v>
      </c>
      <c r="I9" s="135">
        <f t="shared" si="1"/>
        <v>107</v>
      </c>
      <c r="J9" s="83">
        <v>287</v>
      </c>
      <c r="K9" s="74">
        <v>0.4</v>
      </c>
    </row>
    <row r="10" spans="2:11">
      <c r="B10" s="171">
        <f>B9+5</f>
        <v>105</v>
      </c>
      <c r="C10" s="138">
        <f t="shared" si="0"/>
        <v>72</v>
      </c>
      <c r="D10" s="170">
        <v>221</v>
      </c>
      <c r="E10" s="83">
        <v>287</v>
      </c>
      <c r="F10" s="74">
        <v>0.4</v>
      </c>
      <c r="G10" s="82">
        <f t="shared" si="2"/>
        <v>100</v>
      </c>
      <c r="H10" s="79">
        <v>139</v>
      </c>
      <c r="I10" s="135">
        <f t="shared" si="1"/>
        <v>106</v>
      </c>
      <c r="J10" s="83">
        <v>287</v>
      </c>
      <c r="K10" s="74">
        <v>0.4</v>
      </c>
    </row>
    <row r="11" spans="2:11">
      <c r="B11" s="84">
        <f t="shared" ref="B11:B47" si="3">B10+5</f>
        <v>110</v>
      </c>
      <c r="C11" s="138">
        <f t="shared" si="0"/>
        <v>77</v>
      </c>
      <c r="D11" s="85">
        <v>203</v>
      </c>
      <c r="E11" s="83">
        <v>287</v>
      </c>
      <c r="F11" s="74">
        <v>0.4</v>
      </c>
      <c r="G11" s="82">
        <f t="shared" si="2"/>
        <v>105</v>
      </c>
      <c r="H11" s="79">
        <v>138</v>
      </c>
      <c r="I11" s="135">
        <f t="shared" si="1"/>
        <v>105</v>
      </c>
      <c r="J11" s="83">
        <v>287</v>
      </c>
      <c r="K11" s="74">
        <v>0.4</v>
      </c>
    </row>
    <row r="12" spans="2:11">
      <c r="B12" s="171">
        <f t="shared" si="3"/>
        <v>115</v>
      </c>
      <c r="C12" s="138">
        <f t="shared" si="0"/>
        <v>82</v>
      </c>
      <c r="D12" s="170">
        <v>185</v>
      </c>
      <c r="E12" s="83">
        <v>285</v>
      </c>
      <c r="F12" s="74">
        <v>0.4</v>
      </c>
      <c r="G12" s="82">
        <f t="shared" si="2"/>
        <v>110</v>
      </c>
      <c r="H12" s="79">
        <v>136</v>
      </c>
      <c r="I12" s="135">
        <f t="shared" si="1"/>
        <v>103</v>
      </c>
      <c r="J12" s="83">
        <v>287</v>
      </c>
      <c r="K12" s="74">
        <v>0.4</v>
      </c>
    </row>
    <row r="13" spans="2:11">
      <c r="B13" s="84">
        <f t="shared" si="3"/>
        <v>120</v>
      </c>
      <c r="C13" s="138">
        <f t="shared" si="0"/>
        <v>87</v>
      </c>
      <c r="D13" s="85">
        <v>167</v>
      </c>
      <c r="E13" s="83">
        <v>280</v>
      </c>
      <c r="F13" s="74">
        <v>0.4</v>
      </c>
      <c r="G13" s="82">
        <f t="shared" si="2"/>
        <v>115</v>
      </c>
      <c r="H13" s="79">
        <v>135</v>
      </c>
      <c r="I13" s="135">
        <f t="shared" si="1"/>
        <v>102</v>
      </c>
      <c r="J13" s="83">
        <v>285</v>
      </c>
      <c r="K13" s="74">
        <v>0.4</v>
      </c>
    </row>
    <row r="14" spans="2:11">
      <c r="B14" s="84">
        <f t="shared" si="3"/>
        <v>125</v>
      </c>
      <c r="C14" s="138">
        <f t="shared" si="0"/>
        <v>92</v>
      </c>
      <c r="D14" s="85">
        <v>149</v>
      </c>
      <c r="E14" s="83">
        <v>275</v>
      </c>
      <c r="F14" s="74">
        <v>0.4</v>
      </c>
      <c r="G14" s="82">
        <f t="shared" si="2"/>
        <v>120</v>
      </c>
      <c r="H14" s="79">
        <v>133</v>
      </c>
      <c r="I14" s="135">
        <f t="shared" si="1"/>
        <v>100</v>
      </c>
      <c r="J14" s="83">
        <f>J13-5</f>
        <v>280</v>
      </c>
      <c r="K14" s="74">
        <v>0.4</v>
      </c>
    </row>
    <row r="15" spans="2:11">
      <c r="B15" s="84">
        <f t="shared" si="3"/>
        <v>130</v>
      </c>
      <c r="C15" s="138">
        <f t="shared" si="0"/>
        <v>97</v>
      </c>
      <c r="D15" s="85">
        <v>131</v>
      </c>
      <c r="E15" s="83">
        <v>270</v>
      </c>
      <c r="F15" s="74">
        <v>0.4</v>
      </c>
      <c r="G15" s="82">
        <f t="shared" si="2"/>
        <v>125</v>
      </c>
      <c r="H15" s="79">
        <v>132</v>
      </c>
      <c r="I15" s="135">
        <f t="shared" si="1"/>
        <v>99</v>
      </c>
      <c r="J15" s="83">
        <f t="shared" ref="J15:J47" si="4">J14-5</f>
        <v>275</v>
      </c>
      <c r="K15" s="74">
        <v>0.4</v>
      </c>
    </row>
    <row r="16" spans="2:11">
      <c r="B16" s="84">
        <f t="shared" si="3"/>
        <v>135</v>
      </c>
      <c r="C16" s="138">
        <f t="shared" si="0"/>
        <v>102</v>
      </c>
      <c r="D16" s="85">
        <v>113</v>
      </c>
      <c r="E16" s="86">
        <v>265</v>
      </c>
      <c r="F16" s="74">
        <v>0.4</v>
      </c>
      <c r="G16" s="82">
        <f t="shared" si="2"/>
        <v>130</v>
      </c>
      <c r="H16" s="79">
        <v>131</v>
      </c>
      <c r="I16" s="135">
        <f t="shared" si="1"/>
        <v>98</v>
      </c>
      <c r="J16" s="83">
        <f t="shared" si="4"/>
        <v>270</v>
      </c>
      <c r="K16" s="74">
        <v>0.4</v>
      </c>
    </row>
    <row r="17" spans="2:11">
      <c r="B17" s="84">
        <f t="shared" si="3"/>
        <v>140</v>
      </c>
      <c r="C17" s="138">
        <f t="shared" si="0"/>
        <v>107</v>
      </c>
      <c r="D17" s="85">
        <v>95</v>
      </c>
      <c r="E17" s="83">
        <v>260</v>
      </c>
      <c r="F17" s="74">
        <v>0.4</v>
      </c>
      <c r="G17" s="82">
        <f t="shared" si="2"/>
        <v>135</v>
      </c>
      <c r="H17" s="79">
        <v>129</v>
      </c>
      <c r="I17" s="135">
        <f t="shared" si="1"/>
        <v>96</v>
      </c>
      <c r="J17" s="83">
        <f t="shared" si="4"/>
        <v>265</v>
      </c>
      <c r="K17" s="74">
        <v>0.4</v>
      </c>
    </row>
    <row r="18" spans="2:11">
      <c r="B18" s="84">
        <f t="shared" si="3"/>
        <v>145</v>
      </c>
      <c r="C18" s="138">
        <f t="shared" si="0"/>
        <v>112</v>
      </c>
      <c r="D18" s="85">
        <v>77</v>
      </c>
      <c r="E18" s="83">
        <v>255</v>
      </c>
      <c r="F18" s="74">
        <v>0.4</v>
      </c>
      <c r="G18" s="82">
        <f t="shared" si="2"/>
        <v>140</v>
      </c>
      <c r="H18" s="79">
        <v>128</v>
      </c>
      <c r="I18" s="135">
        <f t="shared" si="1"/>
        <v>95</v>
      </c>
      <c r="J18" s="83">
        <f t="shared" si="4"/>
        <v>260</v>
      </c>
      <c r="K18" s="74">
        <v>0.4</v>
      </c>
    </row>
    <row r="19" spans="2:11">
      <c r="B19" s="84">
        <f t="shared" si="3"/>
        <v>150</v>
      </c>
      <c r="C19" s="138">
        <f t="shared" si="0"/>
        <v>117</v>
      </c>
      <c r="D19" s="85">
        <v>60</v>
      </c>
      <c r="E19" s="83">
        <v>250</v>
      </c>
      <c r="F19" s="74">
        <v>0.4</v>
      </c>
      <c r="G19" s="82">
        <f t="shared" si="2"/>
        <v>145</v>
      </c>
      <c r="H19" s="87">
        <v>126</v>
      </c>
      <c r="I19" s="135">
        <f t="shared" si="1"/>
        <v>93</v>
      </c>
      <c r="J19" s="83">
        <f t="shared" si="4"/>
        <v>255</v>
      </c>
      <c r="K19" s="74">
        <v>0.4</v>
      </c>
    </row>
    <row r="20" spans="2:11">
      <c r="B20" s="84">
        <f t="shared" si="3"/>
        <v>155</v>
      </c>
      <c r="C20" s="138">
        <f t="shared" si="0"/>
        <v>122</v>
      </c>
      <c r="D20" s="85">
        <v>42</v>
      </c>
      <c r="E20" s="83">
        <v>245</v>
      </c>
      <c r="F20" s="74">
        <v>0.4</v>
      </c>
      <c r="G20" s="82">
        <f t="shared" si="2"/>
        <v>150</v>
      </c>
      <c r="H20" s="79">
        <v>125</v>
      </c>
      <c r="I20" s="135">
        <f t="shared" si="1"/>
        <v>92</v>
      </c>
      <c r="J20" s="83">
        <f t="shared" si="4"/>
        <v>250</v>
      </c>
      <c r="K20" s="74">
        <v>0.4</v>
      </c>
    </row>
    <row r="21" spans="2:11">
      <c r="B21" s="84">
        <f t="shared" si="3"/>
        <v>160</v>
      </c>
      <c r="C21" s="138">
        <f t="shared" si="0"/>
        <v>127</v>
      </c>
      <c r="D21" s="85">
        <v>24</v>
      </c>
      <c r="E21" s="83">
        <v>240</v>
      </c>
      <c r="F21" s="74">
        <v>0.4</v>
      </c>
      <c r="G21" s="82">
        <f t="shared" si="2"/>
        <v>155</v>
      </c>
      <c r="H21" s="79">
        <v>124</v>
      </c>
      <c r="I21" s="135">
        <f t="shared" si="1"/>
        <v>91</v>
      </c>
      <c r="J21" s="83">
        <f t="shared" si="4"/>
        <v>245</v>
      </c>
      <c r="K21" s="74">
        <v>0.4</v>
      </c>
    </row>
    <row r="22" spans="2:11">
      <c r="B22" s="84">
        <f t="shared" si="3"/>
        <v>165</v>
      </c>
      <c r="C22" s="138">
        <f>B22-33</f>
        <v>132</v>
      </c>
      <c r="D22" s="85">
        <v>6</v>
      </c>
      <c r="E22" s="83">
        <v>235</v>
      </c>
      <c r="F22" s="74">
        <v>0.4</v>
      </c>
      <c r="G22" s="82">
        <f t="shared" si="2"/>
        <v>160</v>
      </c>
      <c r="H22" s="79">
        <v>122</v>
      </c>
      <c r="I22" s="135">
        <f t="shared" si="1"/>
        <v>89</v>
      </c>
      <c r="J22" s="83">
        <f t="shared" si="4"/>
        <v>240</v>
      </c>
      <c r="K22" s="74">
        <v>0.4</v>
      </c>
    </row>
    <row r="23" spans="2:11">
      <c r="B23" s="100">
        <v>167</v>
      </c>
      <c r="C23" s="139">
        <f>B23-33</f>
        <v>134</v>
      </c>
      <c r="D23" s="101">
        <v>0</v>
      </c>
      <c r="E23" s="99">
        <v>233</v>
      </c>
      <c r="F23" s="74">
        <v>0.4</v>
      </c>
      <c r="G23" s="82">
        <f t="shared" si="2"/>
        <v>165</v>
      </c>
      <c r="H23" s="79">
        <v>121</v>
      </c>
      <c r="I23" s="135">
        <f t="shared" si="1"/>
        <v>88</v>
      </c>
      <c r="J23" s="83">
        <f t="shared" si="4"/>
        <v>235</v>
      </c>
      <c r="K23" s="74">
        <v>0.4</v>
      </c>
    </row>
    <row r="24" spans="2:11">
      <c r="B24" s="82">
        <f>B22+5</f>
        <v>170</v>
      </c>
      <c r="C24" s="131"/>
      <c r="D24" s="79"/>
      <c r="E24" s="83">
        <v>230</v>
      </c>
      <c r="G24" s="82">
        <f t="shared" si="2"/>
        <v>170</v>
      </c>
      <c r="H24" s="79">
        <v>120</v>
      </c>
      <c r="I24" s="135">
        <f t="shared" si="1"/>
        <v>87</v>
      </c>
      <c r="J24" s="83">
        <f t="shared" si="4"/>
        <v>230</v>
      </c>
      <c r="K24" s="74">
        <v>0.4</v>
      </c>
    </row>
    <row r="25" spans="2:11">
      <c r="B25" s="82">
        <f t="shared" si="3"/>
        <v>175</v>
      </c>
      <c r="C25" s="131"/>
      <c r="D25" s="79"/>
      <c r="E25" s="83">
        <f>E24-5</f>
        <v>225</v>
      </c>
      <c r="G25" s="82">
        <f t="shared" si="2"/>
        <v>175</v>
      </c>
      <c r="H25" s="79">
        <v>118</v>
      </c>
      <c r="I25" s="135">
        <f t="shared" si="1"/>
        <v>85</v>
      </c>
      <c r="J25" s="83">
        <f t="shared" si="4"/>
        <v>225</v>
      </c>
      <c r="K25" s="74">
        <v>0.4</v>
      </c>
    </row>
    <row r="26" spans="2:11">
      <c r="B26" s="82">
        <f t="shared" si="3"/>
        <v>180</v>
      </c>
      <c r="C26" s="131"/>
      <c r="D26" s="79"/>
      <c r="E26" s="83">
        <f t="shared" ref="E26:E47" si="5">E25-5</f>
        <v>220</v>
      </c>
      <c r="G26" s="172">
        <f t="shared" si="2"/>
        <v>180</v>
      </c>
      <c r="H26" s="173">
        <v>117</v>
      </c>
      <c r="I26" s="135">
        <f t="shared" si="1"/>
        <v>84</v>
      </c>
      <c r="J26" s="174">
        <f t="shared" si="4"/>
        <v>220</v>
      </c>
      <c r="K26" s="74">
        <v>0.4</v>
      </c>
    </row>
    <row r="27" spans="2:11">
      <c r="B27" s="82">
        <f t="shared" si="3"/>
        <v>185</v>
      </c>
      <c r="C27" s="131"/>
      <c r="D27" s="79"/>
      <c r="E27" s="83">
        <f t="shared" si="5"/>
        <v>215</v>
      </c>
      <c r="G27" s="82">
        <f t="shared" si="2"/>
        <v>185</v>
      </c>
      <c r="H27" s="79">
        <v>115</v>
      </c>
      <c r="I27" s="135">
        <f t="shared" si="1"/>
        <v>82</v>
      </c>
      <c r="J27" s="83">
        <f t="shared" si="4"/>
        <v>215</v>
      </c>
      <c r="K27" s="74">
        <v>0.4</v>
      </c>
    </row>
    <row r="28" spans="2:11">
      <c r="B28" s="82">
        <f t="shared" si="3"/>
        <v>190</v>
      </c>
      <c r="C28" s="131"/>
      <c r="D28" s="79"/>
      <c r="E28" s="83">
        <f t="shared" si="5"/>
        <v>210</v>
      </c>
      <c r="G28" s="82">
        <f t="shared" si="2"/>
        <v>190</v>
      </c>
      <c r="H28" s="79">
        <v>114</v>
      </c>
      <c r="I28" s="135">
        <f t="shared" si="1"/>
        <v>81</v>
      </c>
      <c r="J28" s="83">
        <f t="shared" si="4"/>
        <v>210</v>
      </c>
      <c r="K28" s="74">
        <v>0.4</v>
      </c>
    </row>
    <row r="29" spans="2:11">
      <c r="B29" s="82">
        <f t="shared" si="3"/>
        <v>195</v>
      </c>
      <c r="C29" s="131"/>
      <c r="D29" s="79"/>
      <c r="E29" s="83">
        <f t="shared" si="5"/>
        <v>205</v>
      </c>
      <c r="G29" s="82">
        <f t="shared" si="2"/>
        <v>195</v>
      </c>
      <c r="H29" s="79">
        <v>113</v>
      </c>
      <c r="I29" s="135">
        <f t="shared" si="1"/>
        <v>80</v>
      </c>
      <c r="J29" s="83">
        <f t="shared" si="4"/>
        <v>205</v>
      </c>
      <c r="K29" s="74">
        <v>0.4</v>
      </c>
    </row>
    <row r="30" spans="2:11">
      <c r="B30" s="82">
        <f t="shared" si="3"/>
        <v>200</v>
      </c>
      <c r="C30" s="131"/>
      <c r="D30" s="79"/>
      <c r="E30" s="83">
        <f t="shared" si="5"/>
        <v>200</v>
      </c>
      <c r="G30" s="82">
        <f t="shared" si="2"/>
        <v>200</v>
      </c>
      <c r="H30" s="79">
        <v>111</v>
      </c>
      <c r="I30" s="135">
        <f t="shared" si="1"/>
        <v>78</v>
      </c>
      <c r="J30" s="83">
        <f t="shared" si="4"/>
        <v>200</v>
      </c>
      <c r="K30" s="74">
        <v>0.4</v>
      </c>
    </row>
    <row r="31" spans="2:11">
      <c r="B31" s="82">
        <f t="shared" si="3"/>
        <v>205</v>
      </c>
      <c r="C31" s="131"/>
      <c r="D31" s="79"/>
      <c r="E31" s="83">
        <f t="shared" si="5"/>
        <v>195</v>
      </c>
      <c r="G31" s="82">
        <f t="shared" si="2"/>
        <v>205</v>
      </c>
      <c r="H31" s="79">
        <v>110</v>
      </c>
      <c r="I31" s="135">
        <f t="shared" si="1"/>
        <v>77</v>
      </c>
      <c r="J31" s="83">
        <f t="shared" si="4"/>
        <v>195</v>
      </c>
      <c r="K31" s="74">
        <v>0.4</v>
      </c>
    </row>
    <row r="32" spans="2:11">
      <c r="B32" s="106">
        <f t="shared" si="3"/>
        <v>210</v>
      </c>
      <c r="C32" s="132"/>
      <c r="D32" s="107"/>
      <c r="E32" s="108">
        <f t="shared" si="5"/>
        <v>190</v>
      </c>
      <c r="G32" s="106">
        <f t="shared" si="2"/>
        <v>210</v>
      </c>
      <c r="H32" s="107">
        <v>108</v>
      </c>
      <c r="I32" s="135">
        <f t="shared" si="1"/>
        <v>75</v>
      </c>
      <c r="J32" s="108">
        <f t="shared" si="4"/>
        <v>190</v>
      </c>
      <c r="K32" s="74">
        <v>0.4</v>
      </c>
    </row>
    <row r="33" spans="2:11">
      <c r="B33" s="106">
        <f t="shared" si="3"/>
        <v>215</v>
      </c>
      <c r="C33" s="132"/>
      <c r="D33" s="107"/>
      <c r="E33" s="108">
        <f t="shared" si="5"/>
        <v>185</v>
      </c>
      <c r="G33" s="172">
        <f t="shared" si="2"/>
        <v>215</v>
      </c>
      <c r="H33" s="173">
        <v>107</v>
      </c>
      <c r="I33" s="135">
        <f t="shared" si="1"/>
        <v>74</v>
      </c>
      <c r="J33" s="174">
        <f t="shared" si="4"/>
        <v>185</v>
      </c>
      <c r="K33" s="74">
        <v>0.4</v>
      </c>
    </row>
    <row r="34" spans="2:11">
      <c r="B34" s="82">
        <f t="shared" si="3"/>
        <v>220</v>
      </c>
      <c r="C34" s="131"/>
      <c r="D34" s="79"/>
      <c r="E34" s="83">
        <f t="shared" si="5"/>
        <v>180</v>
      </c>
      <c r="G34" s="106">
        <f t="shared" si="2"/>
        <v>220</v>
      </c>
      <c r="H34" s="107">
        <v>106</v>
      </c>
      <c r="I34" s="135">
        <f t="shared" si="1"/>
        <v>73</v>
      </c>
      <c r="J34" s="108">
        <f t="shared" si="4"/>
        <v>180</v>
      </c>
      <c r="K34" s="74">
        <v>0.4</v>
      </c>
    </row>
    <row r="35" spans="2:11">
      <c r="B35" s="82">
        <f t="shared" si="3"/>
        <v>225</v>
      </c>
      <c r="C35" s="131"/>
      <c r="D35" s="79"/>
      <c r="E35" s="83">
        <f t="shared" si="5"/>
        <v>175</v>
      </c>
      <c r="G35" s="82">
        <f t="shared" si="2"/>
        <v>225</v>
      </c>
      <c r="H35" s="79">
        <v>104</v>
      </c>
      <c r="I35" s="135">
        <f t="shared" si="1"/>
        <v>71</v>
      </c>
      <c r="J35" s="83">
        <f t="shared" si="4"/>
        <v>175</v>
      </c>
      <c r="K35" s="74">
        <v>0.4</v>
      </c>
    </row>
    <row r="36" spans="2:11">
      <c r="B36" s="82">
        <f t="shared" si="3"/>
        <v>230</v>
      </c>
      <c r="C36" s="131"/>
      <c r="D36" s="79"/>
      <c r="E36" s="83">
        <f t="shared" si="5"/>
        <v>170</v>
      </c>
      <c r="G36" s="82">
        <f t="shared" si="2"/>
        <v>230</v>
      </c>
      <c r="H36" s="79">
        <v>103</v>
      </c>
      <c r="I36" s="135">
        <f t="shared" si="1"/>
        <v>70</v>
      </c>
      <c r="J36" s="83">
        <f t="shared" si="4"/>
        <v>170</v>
      </c>
      <c r="K36" s="74">
        <v>0.4</v>
      </c>
    </row>
    <row r="37" spans="2:11">
      <c r="B37" s="82">
        <f t="shared" si="3"/>
        <v>235</v>
      </c>
      <c r="C37" s="131"/>
      <c r="D37" s="79"/>
      <c r="E37" s="83">
        <f t="shared" si="5"/>
        <v>165</v>
      </c>
      <c r="G37" s="82">
        <f t="shared" si="2"/>
        <v>235</v>
      </c>
      <c r="H37" s="79">
        <v>101</v>
      </c>
      <c r="I37" s="135">
        <f t="shared" si="1"/>
        <v>68</v>
      </c>
      <c r="J37" s="83">
        <f t="shared" si="4"/>
        <v>165</v>
      </c>
      <c r="K37" s="74">
        <v>0.4</v>
      </c>
    </row>
    <row r="38" spans="2:11">
      <c r="B38" s="82">
        <f t="shared" si="3"/>
        <v>240</v>
      </c>
      <c r="C38" s="131"/>
      <c r="D38" s="79"/>
      <c r="E38" s="83">
        <f t="shared" si="5"/>
        <v>160</v>
      </c>
      <c r="G38" s="82">
        <f t="shared" si="2"/>
        <v>240</v>
      </c>
      <c r="H38" s="79">
        <v>100</v>
      </c>
      <c r="I38" s="135">
        <f t="shared" si="1"/>
        <v>67</v>
      </c>
      <c r="J38" s="83">
        <f t="shared" si="4"/>
        <v>160</v>
      </c>
      <c r="K38" s="74">
        <v>0.4</v>
      </c>
    </row>
    <row r="39" spans="2:11">
      <c r="B39" s="82">
        <f t="shared" si="3"/>
        <v>245</v>
      </c>
      <c r="C39" s="131"/>
      <c r="D39" s="79"/>
      <c r="E39" s="83">
        <f t="shared" si="5"/>
        <v>155</v>
      </c>
      <c r="G39" s="82">
        <f t="shared" si="2"/>
        <v>245</v>
      </c>
      <c r="H39" s="79">
        <v>99</v>
      </c>
      <c r="I39" s="135">
        <f t="shared" si="1"/>
        <v>66</v>
      </c>
      <c r="J39" s="83">
        <f t="shared" si="4"/>
        <v>155</v>
      </c>
      <c r="K39" s="74">
        <v>0.4</v>
      </c>
    </row>
    <row r="40" spans="2:11">
      <c r="B40" s="82">
        <f t="shared" si="3"/>
        <v>250</v>
      </c>
      <c r="C40" s="131"/>
      <c r="D40" s="79"/>
      <c r="E40" s="83">
        <f t="shared" si="5"/>
        <v>150</v>
      </c>
      <c r="G40" s="82">
        <f t="shared" si="2"/>
        <v>250</v>
      </c>
      <c r="H40" s="79">
        <v>97</v>
      </c>
      <c r="I40" s="135">
        <f t="shared" si="1"/>
        <v>64</v>
      </c>
      <c r="J40" s="83">
        <f t="shared" si="4"/>
        <v>150</v>
      </c>
      <c r="K40" s="74">
        <v>0.4</v>
      </c>
    </row>
    <row r="41" spans="2:11">
      <c r="B41" s="82">
        <f t="shared" si="3"/>
        <v>255</v>
      </c>
      <c r="C41" s="131"/>
      <c r="D41" s="79"/>
      <c r="E41" s="83">
        <f t="shared" si="5"/>
        <v>145</v>
      </c>
      <c r="G41" s="82">
        <f t="shared" si="2"/>
        <v>255</v>
      </c>
      <c r="H41" s="79">
        <v>96</v>
      </c>
      <c r="I41" s="135">
        <f t="shared" si="1"/>
        <v>63</v>
      </c>
      <c r="J41" s="83">
        <f t="shared" si="4"/>
        <v>145</v>
      </c>
      <c r="K41" s="74">
        <v>0.4</v>
      </c>
    </row>
    <row r="42" spans="2:11">
      <c r="B42" s="82">
        <f t="shared" si="3"/>
        <v>260</v>
      </c>
      <c r="C42" s="131"/>
      <c r="D42" s="79"/>
      <c r="E42" s="83">
        <f t="shared" si="5"/>
        <v>140</v>
      </c>
      <c r="G42" s="82">
        <f t="shared" si="2"/>
        <v>260</v>
      </c>
      <c r="H42" s="79">
        <v>94</v>
      </c>
      <c r="I42" s="135">
        <f t="shared" si="1"/>
        <v>61</v>
      </c>
      <c r="J42" s="83">
        <f t="shared" si="4"/>
        <v>140</v>
      </c>
      <c r="K42" s="74">
        <v>0.4</v>
      </c>
    </row>
    <row r="43" spans="2:11">
      <c r="B43" s="82">
        <f>B42+5</f>
        <v>265</v>
      </c>
      <c r="C43" s="131"/>
      <c r="D43" s="79"/>
      <c r="E43" s="83">
        <f t="shared" si="5"/>
        <v>135</v>
      </c>
      <c r="G43" s="82">
        <f t="shared" si="2"/>
        <v>265</v>
      </c>
      <c r="H43" s="79">
        <v>93</v>
      </c>
      <c r="I43" s="135">
        <f t="shared" si="1"/>
        <v>60</v>
      </c>
      <c r="J43" s="83">
        <f t="shared" si="4"/>
        <v>135</v>
      </c>
      <c r="K43" s="74">
        <v>0.4</v>
      </c>
    </row>
    <row r="44" spans="2:11">
      <c r="B44" s="82">
        <f t="shared" si="3"/>
        <v>270</v>
      </c>
      <c r="C44" s="131"/>
      <c r="D44" s="79"/>
      <c r="E44" s="83">
        <f t="shared" si="5"/>
        <v>130</v>
      </c>
      <c r="G44" s="82">
        <f t="shared" si="2"/>
        <v>270</v>
      </c>
      <c r="H44" s="79">
        <v>92</v>
      </c>
      <c r="I44" s="135">
        <f t="shared" si="1"/>
        <v>59</v>
      </c>
      <c r="J44" s="83">
        <f t="shared" si="4"/>
        <v>130</v>
      </c>
      <c r="K44" s="74">
        <v>0.4</v>
      </c>
    </row>
    <row r="45" spans="2:11">
      <c r="B45" s="82">
        <f t="shared" si="3"/>
        <v>275</v>
      </c>
      <c r="C45" s="131"/>
      <c r="D45" s="79"/>
      <c r="E45" s="83">
        <f t="shared" si="5"/>
        <v>125</v>
      </c>
      <c r="G45" s="82">
        <f t="shared" si="2"/>
        <v>275</v>
      </c>
      <c r="H45" s="79">
        <v>90</v>
      </c>
      <c r="I45" s="135">
        <f t="shared" si="1"/>
        <v>57</v>
      </c>
      <c r="J45" s="83">
        <f t="shared" si="4"/>
        <v>125</v>
      </c>
      <c r="K45" s="74">
        <v>0.4</v>
      </c>
    </row>
    <row r="46" spans="2:11">
      <c r="B46" s="82">
        <f t="shared" si="3"/>
        <v>280</v>
      </c>
      <c r="C46" s="131"/>
      <c r="D46" s="79"/>
      <c r="E46" s="83">
        <f t="shared" si="5"/>
        <v>120</v>
      </c>
      <c r="G46" s="82">
        <f t="shared" si="2"/>
        <v>280</v>
      </c>
      <c r="H46" s="79">
        <v>89</v>
      </c>
      <c r="I46" s="135">
        <f t="shared" si="1"/>
        <v>56</v>
      </c>
      <c r="J46" s="83">
        <f t="shared" si="4"/>
        <v>120</v>
      </c>
      <c r="K46" s="74">
        <v>0.4</v>
      </c>
    </row>
    <row r="47" spans="2:11">
      <c r="B47" s="82">
        <f t="shared" si="3"/>
        <v>285</v>
      </c>
      <c r="C47" s="131"/>
      <c r="D47" s="79"/>
      <c r="E47" s="83">
        <f t="shared" si="5"/>
        <v>115</v>
      </c>
      <c r="G47" s="82">
        <f t="shared" si="2"/>
        <v>285</v>
      </c>
      <c r="H47" s="79">
        <v>88</v>
      </c>
      <c r="I47" s="135">
        <f t="shared" si="1"/>
        <v>55</v>
      </c>
      <c r="J47" s="83">
        <f t="shared" si="4"/>
        <v>115</v>
      </c>
      <c r="K47" s="74">
        <v>0.4</v>
      </c>
    </row>
    <row r="48" spans="2:11" ht="13.5" thickBot="1">
      <c r="B48" s="102">
        <v>287</v>
      </c>
      <c r="C48" s="133"/>
      <c r="D48" s="103"/>
      <c r="E48" s="104">
        <v>113</v>
      </c>
      <c r="G48" s="102">
        <v>287</v>
      </c>
      <c r="H48" s="103">
        <v>87</v>
      </c>
      <c r="I48" s="136">
        <f>H48-33</f>
        <v>54</v>
      </c>
      <c r="J48" s="104">
        <v>113</v>
      </c>
      <c r="K48" s="74">
        <v>0.4</v>
      </c>
    </row>
    <row r="49" spans="4:4" ht="13.5" thickTop="1"/>
    <row r="50" spans="4:4">
      <c r="D50" s="75"/>
    </row>
  </sheetData>
  <pageMargins left="0.45" right="0.45" top="1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G41"/>
  <sheetViews>
    <sheetView tabSelected="1" workbookViewId="0">
      <selection activeCell="F15" sqref="F15"/>
    </sheetView>
  </sheetViews>
  <sheetFormatPr defaultColWidth="8.85546875" defaultRowHeight="12.75"/>
  <cols>
    <col min="1" max="1" width="3.7109375" customWidth="1"/>
    <col min="2" max="2" width="43.140625" customWidth="1"/>
    <col min="3" max="3" width="11.7109375" customWidth="1"/>
    <col min="4" max="4" width="11.7109375" style="6" customWidth="1"/>
    <col min="5" max="5" width="13.7109375" customWidth="1"/>
    <col min="6" max="6" width="9.85546875" customWidth="1"/>
    <col min="7" max="7" width="10.7109375" customWidth="1"/>
  </cols>
  <sheetData>
    <row r="1" spans="1:7" s="22" customFormat="1" ht="18" customHeight="1">
      <c r="B1" s="24" t="s">
        <v>108</v>
      </c>
      <c r="C1" s="25" t="s">
        <v>27</v>
      </c>
      <c r="D1" s="26" t="s">
        <v>28</v>
      </c>
      <c r="E1" s="25" t="s">
        <v>30</v>
      </c>
      <c r="F1" s="27" t="s">
        <v>29</v>
      </c>
    </row>
    <row r="2" spans="1:7" s="23" customFormat="1" ht="18" customHeight="1" thickBot="1">
      <c r="B2" s="209" t="s">
        <v>107</v>
      </c>
      <c r="C2" s="55"/>
      <c r="D2" s="56"/>
      <c r="E2" s="57"/>
      <c r="F2" s="58"/>
    </row>
    <row r="3" spans="1:7">
      <c r="B3" s="28"/>
      <c r="C3" s="2"/>
      <c r="D3" s="29"/>
      <c r="E3" s="2"/>
      <c r="F3" s="30"/>
    </row>
    <row r="4" spans="1:7" ht="20.100000000000001" customHeight="1">
      <c r="B4" s="197" t="s">
        <v>4</v>
      </c>
      <c r="C4" s="198"/>
      <c r="D4" s="198"/>
      <c r="E4" s="198"/>
      <c r="F4" s="30"/>
    </row>
    <row r="5" spans="1:7" ht="15" customHeight="1">
      <c r="B5" s="28"/>
      <c r="C5" s="2"/>
      <c r="D5" s="29"/>
      <c r="E5" s="2"/>
      <c r="F5" s="30"/>
    </row>
    <row r="6" spans="1:7" ht="20.100000000000001" customHeight="1">
      <c r="B6" s="195" t="s">
        <v>49</v>
      </c>
      <c r="C6" s="196"/>
      <c r="D6" s="196"/>
      <c r="E6" s="196"/>
      <c r="F6" s="30"/>
    </row>
    <row r="7" spans="1:7" ht="20.100000000000001" customHeight="1">
      <c r="B7" s="33"/>
      <c r="C7" s="31"/>
      <c r="D7" s="32"/>
      <c r="E7" s="31"/>
      <c r="F7" s="30"/>
    </row>
    <row r="8" spans="1:7" ht="20.100000000000001" customHeight="1">
      <c r="B8" s="33" t="s">
        <v>61</v>
      </c>
      <c r="C8" s="149" t="s">
        <v>77</v>
      </c>
      <c r="D8" s="34" t="s">
        <v>68</v>
      </c>
      <c r="E8" s="2"/>
      <c r="F8" s="30"/>
    </row>
    <row r="9" spans="1:7" ht="20.100000000000001" customHeight="1">
      <c r="B9" s="35" t="s">
        <v>74</v>
      </c>
      <c r="C9" s="140">
        <v>600</v>
      </c>
      <c r="D9" s="141">
        <v>1349</v>
      </c>
      <c r="E9" s="2" t="s">
        <v>70</v>
      </c>
      <c r="F9" s="30"/>
    </row>
    <row r="10" spans="1:7" ht="20.100000000000001" customHeight="1">
      <c r="B10" s="35" t="s">
        <v>75</v>
      </c>
      <c r="C10" s="140">
        <v>1000</v>
      </c>
      <c r="D10" s="141">
        <v>2248</v>
      </c>
      <c r="E10" s="148" t="s">
        <v>76</v>
      </c>
      <c r="F10" s="30"/>
    </row>
    <row r="11" spans="1:7" ht="20.100000000000001" customHeight="1">
      <c r="B11" s="35" t="s">
        <v>81</v>
      </c>
      <c r="C11" s="2"/>
      <c r="D11" s="29"/>
      <c r="E11" s="2"/>
      <c r="F11" s="30"/>
    </row>
    <row r="12" spans="1:7" ht="20.100000000000001" customHeight="1">
      <c r="B12" s="35" t="s">
        <v>109</v>
      </c>
      <c r="C12" s="2"/>
      <c r="D12" s="29"/>
      <c r="E12" s="2"/>
      <c r="F12" s="30"/>
    </row>
    <row r="13" spans="1:7" ht="20.100000000000001" customHeight="1">
      <c r="A13" s="2"/>
      <c r="B13" s="39" t="s">
        <v>0</v>
      </c>
      <c r="C13" s="3" t="s">
        <v>1</v>
      </c>
      <c r="D13" s="7" t="s">
        <v>2</v>
      </c>
      <c r="E13" s="3" t="s">
        <v>3</v>
      </c>
      <c r="F13" s="40"/>
      <c r="G13" s="1"/>
    </row>
    <row r="14" spans="1:7" ht="20.100000000000001" customHeight="1" thickBot="1">
      <c r="B14" s="41" t="s">
        <v>67</v>
      </c>
      <c r="C14" s="200">
        <v>842.5</v>
      </c>
      <c r="D14" s="201">
        <v>29.87</v>
      </c>
      <c r="E14" s="200">
        <f t="shared" ref="E14:E19" si="0">(C14*D14)</f>
        <v>25165.475000000002</v>
      </c>
      <c r="F14" s="210" t="s">
        <v>111</v>
      </c>
      <c r="G14" s="1"/>
    </row>
    <row r="15" spans="1:7" ht="20.100000000000001" customHeight="1">
      <c r="B15" s="120" t="s">
        <v>71</v>
      </c>
      <c r="C15" s="202">
        <v>150</v>
      </c>
      <c r="D15" s="199">
        <v>-46.65</v>
      </c>
      <c r="E15" s="95">
        <f t="shared" si="0"/>
        <v>-6997.5</v>
      </c>
      <c r="F15" s="119"/>
      <c r="G15" s="1"/>
    </row>
    <row r="16" spans="1:7" ht="20.100000000000001" customHeight="1">
      <c r="B16" s="120" t="s">
        <v>50</v>
      </c>
      <c r="C16" s="204">
        <v>0</v>
      </c>
      <c r="D16" s="94">
        <v>-3.15</v>
      </c>
      <c r="E16" s="4">
        <f t="shared" si="0"/>
        <v>0</v>
      </c>
      <c r="F16" s="30"/>
    </row>
    <row r="17" spans="2:6" ht="20.100000000000001" customHeight="1">
      <c r="B17" s="120" t="s">
        <v>104</v>
      </c>
      <c r="C17" s="203">
        <v>0</v>
      </c>
      <c r="D17" s="94">
        <v>9.84</v>
      </c>
      <c r="E17" s="4">
        <f t="shared" si="0"/>
        <v>0</v>
      </c>
      <c r="F17" s="168"/>
    </row>
    <row r="18" spans="2:6" ht="20.100000000000001" customHeight="1">
      <c r="B18" s="120" t="s">
        <v>103</v>
      </c>
      <c r="C18" s="205">
        <v>0</v>
      </c>
      <c r="D18" s="94">
        <v>7.9</v>
      </c>
      <c r="E18" s="4">
        <f t="shared" si="0"/>
        <v>0</v>
      </c>
      <c r="F18" s="168"/>
    </row>
    <row r="19" spans="2:6" ht="20.100000000000001" customHeight="1" thickBot="1">
      <c r="B19" s="42" t="s">
        <v>51</v>
      </c>
      <c r="C19" s="207">
        <f>2.76*B20</f>
        <v>0</v>
      </c>
      <c r="D19" s="208">
        <v>-47.24</v>
      </c>
      <c r="E19" s="200">
        <f t="shared" si="0"/>
        <v>0</v>
      </c>
      <c r="F19" s="121"/>
    </row>
    <row r="20" spans="2:6" ht="20.100000000000001" customHeight="1">
      <c r="B20" s="122">
        <v>0</v>
      </c>
      <c r="C20" s="95"/>
      <c r="D20" s="206"/>
      <c r="E20" s="95"/>
      <c r="F20" s="121"/>
    </row>
    <row r="21" spans="2:6" ht="20.100000000000001" customHeight="1">
      <c r="B21" s="41" t="s">
        <v>52</v>
      </c>
      <c r="C21" s="61">
        <f>SUM(C14:C20)</f>
        <v>992.5</v>
      </c>
      <c r="D21" s="96">
        <f>(E21/C21)</f>
        <v>18.305264483627205</v>
      </c>
      <c r="E21" s="4">
        <f>SUM(E14:E20)</f>
        <v>18167.975000000002</v>
      </c>
      <c r="F21" s="30"/>
    </row>
    <row r="22" spans="2:6" ht="20.100000000000001" customHeight="1">
      <c r="B22" s="28"/>
      <c r="C22" s="97">
        <f>1320-C21</f>
        <v>327.5</v>
      </c>
      <c r="D22" s="169" t="s">
        <v>110</v>
      </c>
      <c r="E22" s="48"/>
      <c r="F22" s="30"/>
    </row>
    <row r="23" spans="2:6" ht="20.100000000000001" customHeight="1">
      <c r="B23" s="123" t="s">
        <v>53</v>
      </c>
      <c r="C23" s="48"/>
      <c r="D23" s="48"/>
      <c r="E23" s="48"/>
      <c r="F23" s="30"/>
    </row>
    <row r="24" spans="2:6" ht="20.100000000000001" customHeight="1">
      <c r="B24" s="49" t="s">
        <v>72</v>
      </c>
      <c r="C24" s="48"/>
      <c r="D24" s="29"/>
      <c r="E24" s="48"/>
      <c r="F24" s="30"/>
    </row>
    <row r="25" spans="2:6" ht="20.100000000000001" customHeight="1">
      <c r="B25" s="49" t="s">
        <v>106</v>
      </c>
      <c r="C25" s="2"/>
      <c r="D25" s="29"/>
      <c r="F25" s="30"/>
    </row>
    <row r="26" spans="2:6" ht="20.100000000000001" customHeight="1">
      <c r="B26" s="50" t="s">
        <v>54</v>
      </c>
      <c r="C26" s="2"/>
      <c r="D26" s="29"/>
      <c r="E26" s="2"/>
      <c r="F26" s="30"/>
    </row>
    <row r="27" spans="2:6" ht="20.100000000000001" customHeight="1">
      <c r="B27" s="142" t="s">
        <v>105</v>
      </c>
      <c r="C27" s="2"/>
      <c r="D27" s="29"/>
      <c r="E27" s="2">
        <f>(49.21-46.65)/3</f>
        <v>0.85333333333333405</v>
      </c>
      <c r="F27" s="30"/>
    </row>
    <row r="28" spans="2:6" ht="20.100000000000001" customHeight="1">
      <c r="B28" s="142" t="s">
        <v>79</v>
      </c>
      <c r="C28" s="2"/>
      <c r="D28" s="29"/>
      <c r="E28" s="2"/>
      <c r="F28" s="30"/>
    </row>
    <row r="29" spans="2:6" ht="20.100000000000001" customHeight="1">
      <c r="B29" s="124" t="s">
        <v>55</v>
      </c>
      <c r="C29" s="2"/>
      <c r="D29" s="29"/>
      <c r="E29" s="2"/>
      <c r="F29" s="30"/>
    </row>
    <row r="30" spans="2:6" ht="20.100000000000001" customHeight="1">
      <c r="B30" s="125" t="s">
        <v>56</v>
      </c>
      <c r="C30" s="2"/>
      <c r="D30" s="29"/>
      <c r="E30" s="2"/>
      <c r="F30" s="30"/>
    </row>
    <row r="31" spans="2:6" ht="20.100000000000001" customHeight="1">
      <c r="B31" s="126" t="s">
        <v>57</v>
      </c>
      <c r="C31" s="2"/>
      <c r="D31" s="118"/>
      <c r="E31" s="2"/>
      <c r="F31" s="30"/>
    </row>
    <row r="32" spans="2:6" ht="20.100000000000001" customHeight="1" thickBot="1">
      <c r="B32" s="51"/>
      <c r="C32" s="52"/>
      <c r="D32" s="150" t="s">
        <v>78</v>
      </c>
      <c r="E32" s="152">
        <v>41413</v>
      </c>
      <c r="F32" s="151" t="s">
        <v>45</v>
      </c>
    </row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</sheetData>
  <mergeCells count="2">
    <mergeCell ref="B4:E4"/>
    <mergeCell ref="B6:E6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49"/>
  <sheetViews>
    <sheetView workbookViewId="0">
      <selection sqref="A1:IV53"/>
    </sheetView>
  </sheetViews>
  <sheetFormatPr defaultRowHeight="12.75"/>
  <cols>
    <col min="1" max="1" width="4.5703125" customWidth="1"/>
  </cols>
  <sheetData>
    <row r="1" spans="2:11" ht="17.25" thickTop="1" thickBot="1">
      <c r="B1" s="66"/>
      <c r="C1" s="129"/>
      <c r="D1" s="67" t="s">
        <v>31</v>
      </c>
      <c r="E1" s="68"/>
      <c r="F1" s="1"/>
      <c r="G1" s="66"/>
      <c r="H1" s="67" t="s">
        <v>58</v>
      </c>
      <c r="I1" s="67"/>
      <c r="J1" s="68"/>
      <c r="K1" s="1"/>
    </row>
    <row r="2" spans="2:11" ht="14.25" thickTop="1" thickBot="1">
      <c r="B2" s="1"/>
      <c r="C2" s="1"/>
      <c r="D2" s="21" t="s">
        <v>32</v>
      </c>
      <c r="E2" s="1"/>
      <c r="F2" s="1"/>
      <c r="G2" s="1"/>
      <c r="H2" s="1"/>
      <c r="I2" s="1"/>
      <c r="J2" s="1"/>
      <c r="K2" s="1"/>
    </row>
    <row r="3" spans="2:11" ht="52.5" thickTop="1" thickBot="1">
      <c r="B3" s="69" t="s">
        <v>73</v>
      </c>
      <c r="C3" s="88" t="s">
        <v>65</v>
      </c>
      <c r="D3" s="88" t="s">
        <v>34</v>
      </c>
      <c r="E3" s="64" t="s">
        <v>35</v>
      </c>
      <c r="F3" s="1"/>
      <c r="G3" s="63" t="s">
        <v>37</v>
      </c>
      <c r="H3" s="88" t="s">
        <v>38</v>
      </c>
      <c r="I3" s="88" t="s">
        <v>65</v>
      </c>
      <c r="J3" s="64" t="s">
        <v>39</v>
      </c>
      <c r="K3" s="1"/>
    </row>
    <row r="4" spans="2:11" ht="14.25" thickTop="1" thickBot="1">
      <c r="B4" s="70" t="s">
        <v>36</v>
      </c>
      <c r="C4" s="70"/>
      <c r="D4" s="70" t="s">
        <v>36</v>
      </c>
      <c r="E4" s="70" t="s">
        <v>36</v>
      </c>
      <c r="F4" s="1"/>
      <c r="G4" s="70" t="s">
        <v>36</v>
      </c>
      <c r="H4" s="70" t="s">
        <v>36</v>
      </c>
      <c r="I4" s="70"/>
      <c r="J4" s="70" t="s">
        <v>36</v>
      </c>
      <c r="K4" s="1"/>
    </row>
    <row r="5" spans="2:11" ht="13.5" thickTop="1">
      <c r="B5" s="154">
        <v>75</v>
      </c>
      <c r="C5" s="155">
        <f>B5-33</f>
        <v>42</v>
      </c>
      <c r="D5" s="156">
        <v>242</v>
      </c>
      <c r="E5" s="157">
        <v>242</v>
      </c>
      <c r="F5" s="109">
        <f t="shared" ref="F5:F25" si="0">B5+E5</f>
        <v>317</v>
      </c>
      <c r="G5" s="80">
        <v>0</v>
      </c>
      <c r="H5" s="81">
        <v>150</v>
      </c>
      <c r="I5" s="127"/>
      <c r="J5" s="73">
        <v>242</v>
      </c>
      <c r="K5" s="1"/>
    </row>
    <row r="6" spans="2:11">
      <c r="B6" s="158">
        <f>B5+5</f>
        <v>80</v>
      </c>
      <c r="C6" s="138">
        <f t="shared" ref="C6:C20" si="1">B6-33</f>
        <v>47</v>
      </c>
      <c r="D6" s="85">
        <v>228</v>
      </c>
      <c r="E6" s="159">
        <v>242</v>
      </c>
      <c r="F6" s="109">
        <f t="shared" si="0"/>
        <v>322</v>
      </c>
      <c r="G6" s="82">
        <f>G5+5</f>
        <v>5</v>
      </c>
      <c r="H6" s="79">
        <v>148</v>
      </c>
      <c r="I6" s="128"/>
      <c r="J6" s="83">
        <v>242</v>
      </c>
      <c r="K6" s="1"/>
    </row>
    <row r="7" spans="2:11">
      <c r="B7" s="175">
        <f t="shared" ref="B7:B38" si="2">B6+5</f>
        <v>85</v>
      </c>
      <c r="C7" s="138">
        <f t="shared" si="1"/>
        <v>52</v>
      </c>
      <c r="D7" s="176">
        <v>213</v>
      </c>
      <c r="E7" s="159">
        <v>242</v>
      </c>
      <c r="F7" s="109">
        <f t="shared" si="0"/>
        <v>327</v>
      </c>
      <c r="G7" s="82">
        <f>G6+5</f>
        <v>10</v>
      </c>
      <c r="H7" s="79">
        <v>146</v>
      </c>
      <c r="I7" s="128"/>
      <c r="J7" s="83">
        <v>242</v>
      </c>
      <c r="K7" s="1"/>
    </row>
    <row r="8" spans="2:11">
      <c r="B8" s="158">
        <f t="shared" si="2"/>
        <v>90</v>
      </c>
      <c r="C8" s="138">
        <f t="shared" si="1"/>
        <v>57</v>
      </c>
      <c r="D8" s="85">
        <v>198</v>
      </c>
      <c r="E8" s="159">
        <v>242</v>
      </c>
      <c r="F8" s="109">
        <f t="shared" si="0"/>
        <v>332</v>
      </c>
      <c r="G8" s="82">
        <f t="shared" ref="G8:G49" si="3">G7+5</f>
        <v>15</v>
      </c>
      <c r="H8" s="79">
        <v>145</v>
      </c>
      <c r="I8" s="128"/>
      <c r="J8" s="83">
        <v>242</v>
      </c>
      <c r="K8" s="1"/>
    </row>
    <row r="9" spans="2:11">
      <c r="B9" s="175">
        <f t="shared" si="2"/>
        <v>95</v>
      </c>
      <c r="C9" s="138">
        <f t="shared" si="1"/>
        <v>62</v>
      </c>
      <c r="D9" s="170">
        <v>183</v>
      </c>
      <c r="E9" s="159">
        <v>242</v>
      </c>
      <c r="F9" s="109">
        <f t="shared" si="0"/>
        <v>337</v>
      </c>
      <c r="G9" s="82">
        <f t="shared" si="3"/>
        <v>20</v>
      </c>
      <c r="H9" s="79">
        <v>143</v>
      </c>
      <c r="I9" s="128"/>
      <c r="J9" s="83">
        <v>242</v>
      </c>
      <c r="K9" s="1"/>
    </row>
    <row r="10" spans="2:11">
      <c r="B10" s="158">
        <f t="shared" si="2"/>
        <v>100</v>
      </c>
      <c r="C10" s="138">
        <f t="shared" si="1"/>
        <v>67</v>
      </c>
      <c r="D10" s="85">
        <v>168</v>
      </c>
      <c r="E10" s="159">
        <v>242</v>
      </c>
      <c r="F10" s="109">
        <f t="shared" si="0"/>
        <v>342</v>
      </c>
      <c r="G10" s="82">
        <f t="shared" si="3"/>
        <v>25</v>
      </c>
      <c r="H10" s="79">
        <v>141</v>
      </c>
      <c r="I10" s="128"/>
      <c r="J10" s="83">
        <v>242</v>
      </c>
      <c r="K10" s="1"/>
    </row>
    <row r="11" spans="2:11">
      <c r="B11" s="158">
        <f t="shared" si="2"/>
        <v>105</v>
      </c>
      <c r="C11" s="138">
        <f t="shared" si="1"/>
        <v>72</v>
      </c>
      <c r="D11" s="85">
        <v>153</v>
      </c>
      <c r="E11" s="159">
        <v>242</v>
      </c>
      <c r="F11" s="109">
        <f t="shared" si="0"/>
        <v>347</v>
      </c>
      <c r="G11" s="82">
        <f t="shared" si="3"/>
        <v>30</v>
      </c>
      <c r="H11" s="79">
        <v>140</v>
      </c>
      <c r="I11" s="128"/>
      <c r="J11" s="83">
        <v>242</v>
      </c>
      <c r="K11" s="1"/>
    </row>
    <row r="12" spans="2:11">
      <c r="B12" s="158">
        <f t="shared" si="2"/>
        <v>110</v>
      </c>
      <c r="C12" s="138">
        <f t="shared" si="1"/>
        <v>77</v>
      </c>
      <c r="D12" s="85">
        <v>137</v>
      </c>
      <c r="E12" s="159">
        <v>242</v>
      </c>
      <c r="F12" s="109">
        <f t="shared" si="0"/>
        <v>352</v>
      </c>
      <c r="G12" s="82">
        <f t="shared" si="3"/>
        <v>35</v>
      </c>
      <c r="H12" s="79">
        <v>138</v>
      </c>
      <c r="I12" s="128"/>
      <c r="J12" s="83">
        <v>242</v>
      </c>
      <c r="K12" s="1"/>
    </row>
    <row r="13" spans="2:11">
      <c r="B13" s="158">
        <f t="shared" si="2"/>
        <v>115</v>
      </c>
      <c r="C13" s="138">
        <f t="shared" si="1"/>
        <v>82</v>
      </c>
      <c r="D13" s="85">
        <v>122</v>
      </c>
      <c r="E13" s="159">
        <v>242</v>
      </c>
      <c r="F13" s="109">
        <f t="shared" si="0"/>
        <v>357</v>
      </c>
      <c r="G13" s="111">
        <f t="shared" si="3"/>
        <v>40</v>
      </c>
      <c r="H13" s="112">
        <v>237</v>
      </c>
      <c r="I13" s="135"/>
      <c r="J13" s="113">
        <v>242</v>
      </c>
      <c r="K13" s="1"/>
    </row>
    <row r="14" spans="2:11">
      <c r="B14" s="158">
        <f t="shared" si="2"/>
        <v>120</v>
      </c>
      <c r="C14" s="138">
        <f t="shared" si="1"/>
        <v>87</v>
      </c>
      <c r="D14" s="85">
        <v>107</v>
      </c>
      <c r="E14" s="159">
        <v>242</v>
      </c>
      <c r="F14" s="109">
        <f t="shared" si="0"/>
        <v>362</v>
      </c>
      <c r="G14" s="111">
        <f t="shared" si="3"/>
        <v>45</v>
      </c>
      <c r="H14" s="112">
        <v>236</v>
      </c>
      <c r="I14" s="135"/>
      <c r="J14" s="113">
        <v>242</v>
      </c>
      <c r="K14" s="1"/>
    </row>
    <row r="15" spans="2:11">
      <c r="B15" s="158">
        <f t="shared" si="2"/>
        <v>125</v>
      </c>
      <c r="C15" s="138">
        <f t="shared" si="1"/>
        <v>92</v>
      </c>
      <c r="D15" s="85">
        <v>76</v>
      </c>
      <c r="E15" s="159">
        <v>242</v>
      </c>
      <c r="F15" s="109">
        <f t="shared" si="0"/>
        <v>367</v>
      </c>
      <c r="G15" s="111">
        <f t="shared" si="3"/>
        <v>50</v>
      </c>
      <c r="H15" s="112">
        <v>235</v>
      </c>
      <c r="I15" s="135"/>
      <c r="J15" s="113">
        <v>242</v>
      </c>
      <c r="K15" s="1"/>
    </row>
    <row r="16" spans="2:11">
      <c r="B16" s="158">
        <f t="shared" si="2"/>
        <v>130</v>
      </c>
      <c r="C16" s="138">
        <f t="shared" si="1"/>
        <v>97</v>
      </c>
      <c r="D16" s="85">
        <v>60</v>
      </c>
      <c r="E16" s="159">
        <v>242</v>
      </c>
      <c r="F16" s="109">
        <f t="shared" si="0"/>
        <v>372</v>
      </c>
      <c r="G16" s="111">
        <f t="shared" si="3"/>
        <v>55</v>
      </c>
      <c r="H16" s="112">
        <v>234</v>
      </c>
      <c r="I16" s="135"/>
      <c r="J16" s="113">
        <v>242</v>
      </c>
      <c r="K16" s="1"/>
    </row>
    <row r="17" spans="2:14">
      <c r="B17" s="158">
        <f t="shared" si="2"/>
        <v>135</v>
      </c>
      <c r="C17" s="138">
        <f t="shared" si="1"/>
        <v>102</v>
      </c>
      <c r="D17" s="85">
        <v>44</v>
      </c>
      <c r="E17" s="159">
        <v>242</v>
      </c>
      <c r="F17" s="109">
        <f t="shared" si="0"/>
        <v>377</v>
      </c>
      <c r="G17" s="111">
        <f t="shared" si="3"/>
        <v>60</v>
      </c>
      <c r="H17" s="112">
        <v>232</v>
      </c>
      <c r="I17" s="135"/>
      <c r="J17" s="113">
        <v>242</v>
      </c>
      <c r="K17" s="1"/>
    </row>
    <row r="18" spans="2:14">
      <c r="B18" s="158">
        <f t="shared" si="2"/>
        <v>140</v>
      </c>
      <c r="C18" s="138">
        <f t="shared" si="1"/>
        <v>107</v>
      </c>
      <c r="D18" s="85">
        <v>29</v>
      </c>
      <c r="E18" s="159">
        <v>242</v>
      </c>
      <c r="F18" s="109">
        <f t="shared" si="0"/>
        <v>382</v>
      </c>
      <c r="G18" s="111">
        <f t="shared" si="3"/>
        <v>65</v>
      </c>
      <c r="H18" s="114">
        <v>126</v>
      </c>
      <c r="I18" s="144"/>
      <c r="J18" s="113">
        <v>242</v>
      </c>
      <c r="K18" s="1"/>
    </row>
    <row r="19" spans="2:14">
      <c r="B19" s="158">
        <f t="shared" si="2"/>
        <v>145</v>
      </c>
      <c r="C19" s="138">
        <f t="shared" si="1"/>
        <v>112</v>
      </c>
      <c r="D19" s="85">
        <v>13</v>
      </c>
      <c r="E19" s="159">
        <v>242</v>
      </c>
      <c r="F19" s="109">
        <f t="shared" si="0"/>
        <v>387</v>
      </c>
      <c r="G19" s="111">
        <f t="shared" si="3"/>
        <v>70</v>
      </c>
      <c r="H19" s="112">
        <v>125</v>
      </c>
      <c r="I19" s="135"/>
      <c r="J19" s="113">
        <v>242</v>
      </c>
      <c r="K19" s="1"/>
    </row>
    <row r="20" spans="2:14">
      <c r="B20" s="160">
        <f t="shared" si="2"/>
        <v>150</v>
      </c>
      <c r="C20" s="138">
        <f t="shared" si="1"/>
        <v>117</v>
      </c>
      <c r="D20" s="101">
        <v>0</v>
      </c>
      <c r="E20" s="161">
        <v>242</v>
      </c>
      <c r="F20" s="109">
        <f t="shared" si="0"/>
        <v>392</v>
      </c>
      <c r="G20" s="111">
        <f t="shared" si="3"/>
        <v>75</v>
      </c>
      <c r="H20" s="112">
        <v>124</v>
      </c>
      <c r="I20" s="135"/>
      <c r="J20" s="113">
        <v>242</v>
      </c>
      <c r="K20" s="1"/>
    </row>
    <row r="21" spans="2:14">
      <c r="B21" s="158">
        <f t="shared" si="2"/>
        <v>155</v>
      </c>
      <c r="C21" s="130"/>
      <c r="D21" s="105"/>
      <c r="E21" s="159">
        <v>242</v>
      </c>
      <c r="F21" s="109">
        <f t="shared" si="0"/>
        <v>397</v>
      </c>
      <c r="G21" s="111">
        <f t="shared" si="3"/>
        <v>80</v>
      </c>
      <c r="H21" s="112">
        <v>122</v>
      </c>
      <c r="I21" s="135"/>
      <c r="J21" s="113">
        <v>242</v>
      </c>
      <c r="K21" s="1"/>
    </row>
    <row r="22" spans="2:14">
      <c r="B22" s="158">
        <f t="shared" si="2"/>
        <v>160</v>
      </c>
      <c r="C22" s="130"/>
      <c r="D22" s="79"/>
      <c r="E22" s="159">
        <v>242</v>
      </c>
      <c r="F22" s="109">
        <f t="shared" si="0"/>
        <v>402</v>
      </c>
      <c r="G22" s="111">
        <f t="shared" si="3"/>
        <v>85</v>
      </c>
      <c r="H22" s="112">
        <v>121</v>
      </c>
      <c r="I22" s="135"/>
      <c r="J22" s="113">
        <v>242</v>
      </c>
      <c r="K22" s="1"/>
    </row>
    <row r="23" spans="2:14">
      <c r="B23" s="158">
        <f t="shared" si="2"/>
        <v>165</v>
      </c>
      <c r="C23" s="130"/>
      <c r="D23" s="79"/>
      <c r="E23" s="159">
        <v>242</v>
      </c>
      <c r="F23" s="109">
        <f t="shared" si="0"/>
        <v>407</v>
      </c>
      <c r="G23" s="111">
        <f t="shared" si="3"/>
        <v>90</v>
      </c>
      <c r="H23" s="112">
        <v>120</v>
      </c>
      <c r="I23" s="135"/>
      <c r="J23" s="113">
        <v>242</v>
      </c>
      <c r="K23" s="1"/>
    </row>
    <row r="24" spans="2:14">
      <c r="B24" s="158">
        <f t="shared" si="2"/>
        <v>170</v>
      </c>
      <c r="C24" s="130"/>
      <c r="D24" s="79"/>
      <c r="E24" s="159">
        <v>242</v>
      </c>
      <c r="F24" s="109">
        <f t="shared" si="0"/>
        <v>412</v>
      </c>
      <c r="G24" s="111">
        <f t="shared" si="3"/>
        <v>95</v>
      </c>
      <c r="H24" s="112">
        <v>118</v>
      </c>
      <c r="I24" s="135"/>
      <c r="J24" s="113">
        <v>242</v>
      </c>
      <c r="K24" s="1"/>
    </row>
    <row r="25" spans="2:14">
      <c r="B25" s="158">
        <f t="shared" si="2"/>
        <v>175</v>
      </c>
      <c r="C25" s="130"/>
      <c r="D25" s="79"/>
      <c r="E25" s="159">
        <v>242</v>
      </c>
      <c r="F25" s="109">
        <f t="shared" si="0"/>
        <v>417</v>
      </c>
      <c r="G25" s="111">
        <f t="shared" si="3"/>
        <v>100</v>
      </c>
      <c r="H25" s="112">
        <v>117</v>
      </c>
      <c r="I25" s="135"/>
      <c r="J25" s="113">
        <v>242</v>
      </c>
      <c r="K25" s="1"/>
    </row>
    <row r="26" spans="2:14">
      <c r="B26" s="158">
        <f t="shared" si="2"/>
        <v>180</v>
      </c>
      <c r="C26" s="130"/>
      <c r="D26" s="79"/>
      <c r="E26" s="159">
        <v>242</v>
      </c>
      <c r="F26" s="109">
        <f t="shared" ref="F26:F32" si="4">B26+E26</f>
        <v>422</v>
      </c>
      <c r="G26" s="111">
        <f t="shared" si="3"/>
        <v>105</v>
      </c>
      <c r="H26" s="112">
        <v>115</v>
      </c>
      <c r="I26" s="135"/>
      <c r="J26" s="113">
        <v>242</v>
      </c>
      <c r="K26" s="1"/>
    </row>
    <row r="27" spans="2:14">
      <c r="B27" s="158">
        <f t="shared" si="2"/>
        <v>185</v>
      </c>
      <c r="C27" s="130"/>
      <c r="D27" s="79"/>
      <c r="E27" s="159">
        <v>242</v>
      </c>
      <c r="F27" s="109">
        <f t="shared" si="4"/>
        <v>427</v>
      </c>
      <c r="G27" s="111">
        <f t="shared" si="3"/>
        <v>110</v>
      </c>
      <c r="H27" s="112">
        <v>114</v>
      </c>
      <c r="I27" s="135"/>
      <c r="J27" s="113">
        <v>242</v>
      </c>
      <c r="K27" s="1"/>
    </row>
    <row r="28" spans="2:14">
      <c r="B28" s="158">
        <f t="shared" si="2"/>
        <v>190</v>
      </c>
      <c r="C28" s="130"/>
      <c r="D28" s="79"/>
      <c r="E28" s="159">
        <v>242</v>
      </c>
      <c r="F28" s="109">
        <f t="shared" si="4"/>
        <v>432</v>
      </c>
      <c r="G28" s="111">
        <f t="shared" si="3"/>
        <v>115</v>
      </c>
      <c r="H28" s="112">
        <v>113</v>
      </c>
      <c r="I28" s="135"/>
      <c r="J28" s="113">
        <v>242</v>
      </c>
      <c r="K28" s="1"/>
    </row>
    <row r="29" spans="2:14">
      <c r="B29" s="158">
        <f t="shared" si="2"/>
        <v>195</v>
      </c>
      <c r="C29" s="130"/>
      <c r="D29" s="79"/>
      <c r="E29" s="159">
        <v>242</v>
      </c>
      <c r="F29" s="109">
        <f t="shared" si="4"/>
        <v>437</v>
      </c>
      <c r="G29" s="111">
        <f t="shared" si="3"/>
        <v>120</v>
      </c>
      <c r="H29" s="112">
        <v>111</v>
      </c>
      <c r="I29" s="135"/>
      <c r="J29" s="113">
        <v>242</v>
      </c>
      <c r="K29" s="1"/>
    </row>
    <row r="30" spans="2:14">
      <c r="B30" s="158">
        <f t="shared" si="2"/>
        <v>200</v>
      </c>
      <c r="C30" s="130"/>
      <c r="D30" s="107"/>
      <c r="E30" s="159">
        <v>242</v>
      </c>
      <c r="F30" s="109">
        <f t="shared" si="4"/>
        <v>442</v>
      </c>
      <c r="G30" s="111">
        <f t="shared" si="3"/>
        <v>125</v>
      </c>
      <c r="H30" s="112">
        <v>110</v>
      </c>
      <c r="I30" s="135"/>
      <c r="J30" s="113">
        <v>242</v>
      </c>
      <c r="K30" s="1"/>
    </row>
    <row r="31" spans="2:14">
      <c r="B31" s="158">
        <f t="shared" si="2"/>
        <v>205</v>
      </c>
      <c r="C31" s="130"/>
      <c r="D31" s="107"/>
      <c r="E31" s="159">
        <v>242</v>
      </c>
      <c r="F31" s="109">
        <f t="shared" si="4"/>
        <v>447</v>
      </c>
      <c r="G31" s="111">
        <f t="shared" si="3"/>
        <v>130</v>
      </c>
      <c r="H31" s="112">
        <v>108</v>
      </c>
      <c r="I31" s="135"/>
      <c r="J31" s="113">
        <v>242</v>
      </c>
      <c r="K31" s="1"/>
      <c r="L31" s="110"/>
      <c r="M31" s="110"/>
      <c r="N31" s="110"/>
    </row>
    <row r="32" spans="2:14">
      <c r="B32" s="158">
        <f t="shared" si="2"/>
        <v>210</v>
      </c>
      <c r="C32" s="130"/>
      <c r="D32" s="107"/>
      <c r="E32" s="159">
        <v>242</v>
      </c>
      <c r="F32" s="109">
        <f t="shared" si="4"/>
        <v>452</v>
      </c>
      <c r="G32" s="111">
        <f t="shared" si="3"/>
        <v>135</v>
      </c>
      <c r="H32" s="112">
        <v>107</v>
      </c>
      <c r="I32" s="135"/>
      <c r="J32" s="113">
        <v>242</v>
      </c>
      <c r="K32" s="1"/>
      <c r="L32" s="110"/>
      <c r="M32" s="110"/>
      <c r="N32" s="110"/>
    </row>
    <row r="33" spans="2:14">
      <c r="B33" s="160">
        <f t="shared" si="2"/>
        <v>215</v>
      </c>
      <c r="C33" s="143"/>
      <c r="D33" s="98"/>
      <c r="E33" s="161">
        <v>242</v>
      </c>
      <c r="F33" s="109">
        <f>B33+E33</f>
        <v>457</v>
      </c>
      <c r="G33" s="111">
        <f t="shared" si="3"/>
        <v>140</v>
      </c>
      <c r="H33" s="112">
        <v>106</v>
      </c>
      <c r="I33" s="135"/>
      <c r="J33" s="113">
        <v>242</v>
      </c>
      <c r="K33" s="1"/>
      <c r="L33" s="110"/>
      <c r="M33" s="110"/>
      <c r="N33" s="110"/>
    </row>
    <row r="34" spans="2:14">
      <c r="B34" s="158">
        <f t="shared" si="2"/>
        <v>220</v>
      </c>
      <c r="C34" s="130"/>
      <c r="D34" s="107"/>
      <c r="E34" s="162">
        <v>241</v>
      </c>
      <c r="F34" s="109">
        <f t="shared" ref="F34:F39" si="5">B34+E34</f>
        <v>461</v>
      </c>
      <c r="G34" s="111">
        <f t="shared" si="3"/>
        <v>145</v>
      </c>
      <c r="H34" s="112">
        <v>104</v>
      </c>
      <c r="I34" s="135"/>
      <c r="J34" s="113">
        <v>242</v>
      </c>
      <c r="K34" s="1"/>
      <c r="L34" s="110"/>
      <c r="M34" s="110"/>
      <c r="N34" s="110"/>
    </row>
    <row r="35" spans="2:14">
      <c r="B35" s="158">
        <f t="shared" si="2"/>
        <v>225</v>
      </c>
      <c r="C35" s="130"/>
      <c r="D35" s="107"/>
      <c r="E35" s="162">
        <f>E34-5</f>
        <v>236</v>
      </c>
      <c r="F35" s="109">
        <f t="shared" si="5"/>
        <v>461</v>
      </c>
      <c r="G35" s="111">
        <f t="shared" si="3"/>
        <v>150</v>
      </c>
      <c r="H35" s="112">
        <v>103</v>
      </c>
      <c r="I35" s="135"/>
      <c r="J35" s="113">
        <v>242</v>
      </c>
      <c r="K35" s="1"/>
      <c r="L35" s="110"/>
      <c r="M35" s="110"/>
      <c r="N35" s="110"/>
    </row>
    <row r="36" spans="2:14">
      <c r="B36" s="158">
        <f t="shared" si="2"/>
        <v>230</v>
      </c>
      <c r="C36" s="130"/>
      <c r="D36" s="107"/>
      <c r="E36" s="162">
        <f>E35-5</f>
        <v>231</v>
      </c>
      <c r="F36" s="109">
        <f t="shared" si="5"/>
        <v>461</v>
      </c>
      <c r="G36" s="111">
        <f t="shared" si="3"/>
        <v>155</v>
      </c>
      <c r="H36" s="112">
        <v>101</v>
      </c>
      <c r="I36" s="135"/>
      <c r="J36" s="113">
        <v>242</v>
      </c>
      <c r="K36" s="1"/>
      <c r="L36" s="110"/>
      <c r="M36" s="110"/>
      <c r="N36" s="110"/>
    </row>
    <row r="37" spans="2:14">
      <c r="B37" s="158">
        <f t="shared" si="2"/>
        <v>235</v>
      </c>
      <c r="C37" s="130"/>
      <c r="D37" s="107"/>
      <c r="E37" s="162">
        <f>E36-5</f>
        <v>226</v>
      </c>
      <c r="F37" s="109">
        <f t="shared" si="5"/>
        <v>461</v>
      </c>
      <c r="G37" s="111">
        <f t="shared" si="3"/>
        <v>160</v>
      </c>
      <c r="H37" s="112">
        <v>100</v>
      </c>
      <c r="I37" s="135"/>
      <c r="J37" s="113">
        <v>242</v>
      </c>
      <c r="K37" s="1"/>
      <c r="L37" s="110"/>
      <c r="M37" s="110"/>
      <c r="N37" s="110"/>
    </row>
    <row r="38" spans="2:14">
      <c r="B38" s="158">
        <f t="shared" si="2"/>
        <v>240</v>
      </c>
      <c r="C38" s="130"/>
      <c r="D38" s="107"/>
      <c r="E38" s="162">
        <v>221</v>
      </c>
      <c r="F38" s="109">
        <f t="shared" si="5"/>
        <v>461</v>
      </c>
      <c r="G38" s="111">
        <f t="shared" si="3"/>
        <v>165</v>
      </c>
      <c r="H38" s="112">
        <v>99</v>
      </c>
      <c r="I38" s="135"/>
      <c r="J38" s="113">
        <v>242</v>
      </c>
      <c r="K38" s="1"/>
      <c r="L38" s="110"/>
      <c r="M38" s="110"/>
      <c r="N38" s="110"/>
    </row>
    <row r="39" spans="2:14">
      <c r="B39" s="158">
        <v>242</v>
      </c>
      <c r="C39" s="130"/>
      <c r="D39" s="107"/>
      <c r="E39" s="162">
        <v>219</v>
      </c>
      <c r="F39" s="109">
        <f t="shared" si="5"/>
        <v>461</v>
      </c>
      <c r="G39" s="111">
        <f t="shared" si="3"/>
        <v>170</v>
      </c>
      <c r="H39" s="112">
        <v>97</v>
      </c>
      <c r="I39" s="135"/>
      <c r="J39" s="113">
        <v>242</v>
      </c>
      <c r="K39" s="1"/>
      <c r="L39" s="110"/>
      <c r="M39" s="110"/>
      <c r="N39" s="110"/>
    </row>
    <row r="40" spans="2:14">
      <c r="B40" s="158"/>
      <c r="C40" s="130"/>
      <c r="D40" s="107"/>
      <c r="E40" s="162"/>
      <c r="F40" s="109"/>
      <c r="G40" s="111">
        <f t="shared" si="3"/>
        <v>175</v>
      </c>
      <c r="H40" s="112">
        <v>96</v>
      </c>
      <c r="I40" s="135"/>
      <c r="J40" s="113">
        <v>242</v>
      </c>
      <c r="K40" s="1"/>
      <c r="L40" s="110"/>
      <c r="M40" s="110"/>
      <c r="N40" s="110"/>
    </row>
    <row r="41" spans="2:14">
      <c r="B41" s="158"/>
      <c r="C41" s="130"/>
      <c r="D41" s="107"/>
      <c r="E41" s="162"/>
      <c r="F41" s="109"/>
      <c r="G41" s="111">
        <f t="shared" si="3"/>
        <v>180</v>
      </c>
      <c r="H41" s="112">
        <v>94</v>
      </c>
      <c r="I41" s="135"/>
      <c r="J41" s="113">
        <v>242</v>
      </c>
      <c r="K41" s="1"/>
      <c r="L41" s="110"/>
      <c r="M41" s="110"/>
      <c r="N41" s="110"/>
    </row>
    <row r="42" spans="2:14">
      <c r="B42" s="163"/>
      <c r="C42" s="132"/>
      <c r="D42" s="107"/>
      <c r="E42" s="162"/>
      <c r="F42" s="109"/>
      <c r="G42" s="111">
        <f t="shared" si="3"/>
        <v>185</v>
      </c>
      <c r="H42" s="112">
        <v>93</v>
      </c>
      <c r="I42" s="135"/>
      <c r="J42" s="113">
        <v>242</v>
      </c>
      <c r="K42" s="1"/>
      <c r="L42" s="110"/>
      <c r="M42" s="110"/>
      <c r="N42" s="110"/>
    </row>
    <row r="43" spans="2:14">
      <c r="B43" s="163"/>
      <c r="C43" s="132"/>
      <c r="D43" s="107"/>
      <c r="E43" s="162"/>
      <c r="F43" s="109"/>
      <c r="G43" s="111">
        <f t="shared" si="3"/>
        <v>190</v>
      </c>
      <c r="H43" s="112">
        <v>92</v>
      </c>
      <c r="I43" s="135"/>
      <c r="J43" s="113">
        <v>242</v>
      </c>
      <c r="K43" s="1"/>
      <c r="L43" s="110"/>
      <c r="M43" s="110"/>
      <c r="N43" s="110"/>
    </row>
    <row r="44" spans="2:14">
      <c r="B44" s="163"/>
      <c r="C44" s="132"/>
      <c r="D44" s="107"/>
      <c r="E44" s="162"/>
      <c r="F44" s="109"/>
      <c r="G44" s="111">
        <f t="shared" si="3"/>
        <v>195</v>
      </c>
      <c r="H44" s="112">
        <v>90</v>
      </c>
      <c r="I44" s="135"/>
      <c r="J44" s="113">
        <v>242</v>
      </c>
      <c r="K44" s="1"/>
      <c r="L44" s="110"/>
      <c r="M44" s="110"/>
      <c r="N44" s="110"/>
    </row>
    <row r="45" spans="2:14">
      <c r="B45" s="163"/>
      <c r="C45" s="132"/>
      <c r="D45" s="107"/>
      <c r="E45" s="162"/>
      <c r="F45" s="109"/>
      <c r="G45" s="111">
        <f t="shared" si="3"/>
        <v>200</v>
      </c>
      <c r="H45" s="112">
        <v>89</v>
      </c>
      <c r="I45" s="135"/>
      <c r="J45" s="113">
        <v>242</v>
      </c>
      <c r="K45" s="1"/>
      <c r="L45" s="110"/>
      <c r="M45" s="110"/>
      <c r="N45" s="110"/>
    </row>
    <row r="46" spans="2:14" ht="13.5" thickBot="1">
      <c r="B46" s="164"/>
      <c r="C46" s="165"/>
      <c r="D46" s="166"/>
      <c r="E46" s="167"/>
      <c r="F46" s="109"/>
      <c r="G46" s="111">
        <f t="shared" si="3"/>
        <v>205</v>
      </c>
      <c r="H46" s="112">
        <v>89</v>
      </c>
      <c r="I46" s="135"/>
      <c r="J46" s="113">
        <v>242</v>
      </c>
      <c r="K46" s="1"/>
      <c r="L46" s="110"/>
      <c r="M46" s="110"/>
      <c r="N46" s="110"/>
    </row>
    <row r="47" spans="2:14">
      <c r="B47" s="1"/>
      <c r="C47" s="1"/>
      <c r="D47" s="1"/>
      <c r="E47" s="1"/>
      <c r="F47" s="1"/>
      <c r="G47" s="111">
        <f t="shared" si="3"/>
        <v>210</v>
      </c>
      <c r="H47" s="112">
        <v>89</v>
      </c>
      <c r="I47" s="135"/>
      <c r="J47" s="113">
        <v>242</v>
      </c>
      <c r="K47" s="1"/>
    </row>
    <row r="48" spans="2:14">
      <c r="G48" s="177">
        <v>215</v>
      </c>
      <c r="H48" s="112">
        <v>89</v>
      </c>
      <c r="I48" s="135"/>
      <c r="J48" s="113">
        <v>242</v>
      </c>
      <c r="K48" s="1"/>
    </row>
    <row r="49" spans="7:10" ht="13.5" thickBot="1">
      <c r="G49" s="115">
        <f t="shared" si="3"/>
        <v>220</v>
      </c>
      <c r="H49" s="116">
        <v>89</v>
      </c>
      <c r="I49" s="145"/>
      <c r="J49" s="117">
        <v>242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H19" sqref="H19"/>
    </sheetView>
  </sheetViews>
  <sheetFormatPr defaultRowHeight="12.75"/>
  <cols>
    <col min="1" max="1" width="46.140625" customWidth="1"/>
    <col min="2" max="2" width="12.85546875" customWidth="1"/>
    <col min="3" max="3" width="10" customWidth="1"/>
    <col min="4" max="4" width="12" customWidth="1"/>
    <col min="5" max="5" width="10.7109375" style="13" customWidth="1"/>
  </cols>
  <sheetData>
    <row r="1" spans="1:6" s="22" customFormat="1" ht="18" customHeight="1">
      <c r="A1" s="24" t="s">
        <v>99</v>
      </c>
      <c r="B1" s="25" t="s">
        <v>27</v>
      </c>
      <c r="C1" s="26" t="s">
        <v>28</v>
      </c>
      <c r="D1" s="25" t="s">
        <v>30</v>
      </c>
      <c r="E1" s="183" t="s">
        <v>29</v>
      </c>
    </row>
    <row r="2" spans="1:6" s="23" customFormat="1" ht="18" customHeight="1" thickBot="1">
      <c r="A2" s="194" t="s">
        <v>100</v>
      </c>
      <c r="B2" s="55"/>
      <c r="C2" s="56"/>
      <c r="D2" s="57"/>
      <c r="E2" s="58"/>
    </row>
    <row r="3" spans="1:6">
      <c r="A3" s="28"/>
      <c r="B3" s="2"/>
      <c r="C3" s="29"/>
      <c r="D3" s="2"/>
      <c r="E3" s="184"/>
    </row>
    <row r="4" spans="1:6" ht="20.100000000000001" customHeight="1">
      <c r="A4" s="197" t="s">
        <v>4</v>
      </c>
      <c r="B4" s="198"/>
      <c r="C4" s="198"/>
      <c r="D4" s="198"/>
      <c r="E4" s="184"/>
    </row>
    <row r="5" spans="1:6" ht="15" customHeight="1">
      <c r="A5" s="28"/>
      <c r="B5" s="2"/>
      <c r="C5" s="29"/>
      <c r="D5" s="2"/>
      <c r="E5" s="184"/>
    </row>
    <row r="6" spans="1:6" ht="20.100000000000001" customHeight="1">
      <c r="A6" s="195" t="s">
        <v>98</v>
      </c>
      <c r="B6" s="196"/>
      <c r="C6" s="196"/>
      <c r="D6" s="196"/>
      <c r="E6" s="184"/>
    </row>
    <row r="7" spans="1:6" ht="20.100000000000001" customHeight="1">
      <c r="A7" s="33"/>
      <c r="B7" s="31"/>
      <c r="C7" s="32"/>
      <c r="D7" s="31"/>
      <c r="E7" s="184"/>
    </row>
    <row r="8" spans="1:6" ht="20.100000000000001" customHeight="1">
      <c r="A8" s="33" t="s">
        <v>84</v>
      </c>
      <c r="B8" s="149" t="s">
        <v>77</v>
      </c>
      <c r="C8" s="34" t="s">
        <v>68</v>
      </c>
      <c r="D8" s="2"/>
      <c r="E8" s="184"/>
    </row>
    <row r="9" spans="1:6" ht="20.100000000000001" customHeight="1">
      <c r="A9" s="35" t="s">
        <v>74</v>
      </c>
      <c r="B9" s="140"/>
      <c r="C9" s="141"/>
      <c r="D9" s="2"/>
      <c r="E9" s="184"/>
    </row>
    <row r="10" spans="1:6" ht="20.100000000000001" customHeight="1">
      <c r="A10" s="35" t="s">
        <v>75</v>
      </c>
      <c r="B10" s="140"/>
      <c r="C10" s="141"/>
      <c r="D10" s="148"/>
      <c r="E10" s="184"/>
    </row>
    <row r="11" spans="1:6" ht="20.100000000000001" customHeight="1">
      <c r="A11" s="35" t="s">
        <v>85</v>
      </c>
      <c r="B11" s="2"/>
      <c r="C11" s="29"/>
      <c r="D11" s="2"/>
      <c r="E11" s="184"/>
    </row>
    <row r="12" spans="1:6" ht="20.100000000000001" customHeight="1">
      <c r="A12" s="35" t="s">
        <v>86</v>
      </c>
      <c r="B12" s="48">
        <f>1040-B14</f>
        <v>428</v>
      </c>
      <c r="C12" s="193" t="s">
        <v>97</v>
      </c>
      <c r="D12" s="2"/>
      <c r="E12" s="186" t="s">
        <v>96</v>
      </c>
    </row>
    <row r="13" spans="1:6" ht="20.100000000000001" customHeight="1">
      <c r="A13" s="39" t="s">
        <v>0</v>
      </c>
      <c r="B13" s="3" t="s">
        <v>1</v>
      </c>
      <c r="C13" s="7" t="s">
        <v>2</v>
      </c>
      <c r="D13" s="3" t="s">
        <v>3</v>
      </c>
      <c r="E13" s="185"/>
      <c r="F13" s="1"/>
    </row>
    <row r="14" spans="1:6" ht="20.100000000000001" customHeight="1" thickBot="1">
      <c r="A14" s="41" t="s">
        <v>87</v>
      </c>
      <c r="B14" s="190">
        <v>612</v>
      </c>
      <c r="C14" s="191">
        <v>96.12</v>
      </c>
      <c r="D14" s="192">
        <f t="shared" ref="D14:D19" si="0">(B14*C14)</f>
        <v>58825.440000000002</v>
      </c>
      <c r="E14" s="186" t="s">
        <v>96</v>
      </c>
      <c r="F14" s="1"/>
    </row>
    <row r="15" spans="1:6" ht="20.100000000000001" customHeight="1" thickBot="1">
      <c r="A15" s="120" t="s">
        <v>101</v>
      </c>
      <c r="B15" s="147">
        <v>180</v>
      </c>
      <c r="C15" s="94">
        <v>43.8</v>
      </c>
      <c r="D15" s="4">
        <f t="shared" si="0"/>
        <v>7883.9999999999991</v>
      </c>
      <c r="E15" s="119"/>
      <c r="F15" s="1"/>
    </row>
    <row r="16" spans="1:6" ht="20.100000000000001" customHeight="1" thickBot="1">
      <c r="A16" s="120" t="s">
        <v>102</v>
      </c>
      <c r="B16" s="153">
        <v>220</v>
      </c>
      <c r="C16" s="94">
        <v>74.7</v>
      </c>
      <c r="D16" s="4">
        <f t="shared" si="0"/>
        <v>16434</v>
      </c>
      <c r="E16" s="184"/>
    </row>
    <row r="17" spans="1:5" ht="20.100000000000001" customHeight="1">
      <c r="A17" s="120" t="s">
        <v>90</v>
      </c>
      <c r="B17" s="178"/>
      <c r="C17" s="179"/>
      <c r="D17" s="180"/>
      <c r="E17" s="187"/>
    </row>
    <row r="18" spans="1:5" ht="20.100000000000001" customHeight="1" thickBot="1">
      <c r="A18" s="120" t="s">
        <v>88</v>
      </c>
      <c r="B18" s="146">
        <v>7</v>
      </c>
      <c r="C18" s="94"/>
      <c r="D18" s="4">
        <f t="shared" si="0"/>
        <v>0</v>
      </c>
      <c r="E18" s="187"/>
    </row>
    <row r="19" spans="1:5" ht="20.100000000000001" customHeight="1" thickBot="1">
      <c r="A19" s="43" t="s">
        <v>89</v>
      </c>
      <c r="B19" s="146">
        <v>0</v>
      </c>
      <c r="C19" s="8">
        <v>14.75</v>
      </c>
      <c r="D19" s="4">
        <f t="shared" si="0"/>
        <v>0</v>
      </c>
      <c r="E19" s="188"/>
    </row>
    <row r="20" spans="1:5" ht="20.100000000000001" customHeight="1">
      <c r="A20" s="122"/>
      <c r="B20" s="4"/>
      <c r="C20" s="8"/>
      <c r="D20" s="4"/>
      <c r="E20" s="188"/>
    </row>
    <row r="21" spans="1:5" ht="20.100000000000001" customHeight="1">
      <c r="A21" s="41" t="s">
        <v>52</v>
      </c>
      <c r="B21" s="182">
        <f>SUM(B14:B20)</f>
        <v>1019</v>
      </c>
      <c r="C21" s="96">
        <f>(D21/B21)</f>
        <v>81.593169774288526</v>
      </c>
      <c r="D21" s="4">
        <f>SUM(D14:D20)</f>
        <v>83143.44</v>
      </c>
      <c r="E21" s="184"/>
    </row>
    <row r="22" spans="1:5" ht="20.100000000000001" customHeight="1">
      <c r="A22" s="28"/>
      <c r="B22" s="181">
        <f>1040-B21</f>
        <v>21</v>
      </c>
      <c r="C22" s="169" t="s">
        <v>93</v>
      </c>
      <c r="D22" s="48"/>
      <c r="E22" s="184"/>
    </row>
    <row r="23" spans="1:5" ht="20.100000000000001" customHeight="1">
      <c r="A23" s="123" t="s">
        <v>91</v>
      </c>
      <c r="B23" s="48"/>
      <c r="C23" s="48"/>
      <c r="D23" s="48"/>
      <c r="E23" s="184"/>
    </row>
    <row r="24" spans="1:5" ht="20.100000000000001" customHeight="1">
      <c r="A24" s="49" t="s">
        <v>95</v>
      </c>
      <c r="B24" s="48"/>
      <c r="C24" s="29"/>
      <c r="D24" s="48"/>
      <c r="E24" s="184"/>
    </row>
    <row r="25" spans="1:5" ht="20.100000000000001" customHeight="1">
      <c r="A25" s="49" t="s">
        <v>94</v>
      </c>
      <c r="B25" s="2"/>
      <c r="C25" s="29"/>
      <c r="E25" s="184"/>
    </row>
    <row r="26" spans="1:5" ht="20.100000000000001" customHeight="1">
      <c r="A26" s="142" t="s">
        <v>92</v>
      </c>
      <c r="B26" s="2"/>
      <c r="C26" s="29"/>
      <c r="D26" s="2"/>
      <c r="E26" s="184"/>
    </row>
    <row r="27" spans="1:5" ht="20.100000000000001" customHeight="1">
      <c r="A27" s="142"/>
      <c r="B27" s="2"/>
      <c r="C27" s="29"/>
      <c r="D27" s="2"/>
      <c r="E27" s="184"/>
    </row>
    <row r="28" spans="1:5" ht="20.100000000000001" customHeight="1">
      <c r="A28" s="142"/>
      <c r="B28" s="2"/>
      <c r="C28" s="29"/>
      <c r="D28" s="2"/>
      <c r="E28" s="184"/>
    </row>
    <row r="29" spans="1:5" ht="20.100000000000001" customHeight="1">
      <c r="A29" s="142"/>
      <c r="B29" s="2"/>
      <c r="C29" s="29"/>
      <c r="D29" s="2"/>
      <c r="E29" s="184"/>
    </row>
    <row r="30" spans="1:5" ht="20.100000000000001" customHeight="1">
      <c r="A30" s="142"/>
      <c r="B30" s="2"/>
      <c r="C30" s="29"/>
      <c r="D30" s="2"/>
      <c r="E30" s="184"/>
    </row>
    <row r="31" spans="1:5" ht="20.100000000000001" customHeight="1">
      <c r="A31" s="142"/>
      <c r="B31" s="2"/>
      <c r="C31" s="118"/>
      <c r="D31" s="2"/>
      <c r="E31" s="184"/>
    </row>
    <row r="32" spans="1:5" ht="20.100000000000001" customHeight="1" thickBot="1">
      <c r="A32" s="51"/>
      <c r="B32" s="52"/>
      <c r="C32" s="150" t="s">
        <v>78</v>
      </c>
      <c r="D32" s="152">
        <v>42654</v>
      </c>
      <c r="E32" s="189" t="s">
        <v>45</v>
      </c>
    </row>
    <row r="33" spans="3:3" ht="20.100000000000001" customHeight="1">
      <c r="C33" s="6"/>
    </row>
    <row r="34" spans="3:3" ht="20.100000000000001" customHeight="1">
      <c r="C34" s="6"/>
    </row>
  </sheetData>
  <mergeCells count="2">
    <mergeCell ref="A4:D4"/>
    <mergeCell ref="A6:D6"/>
  </mergeCells>
  <hyperlinks>
    <hyperlink ref="A2" r:id="rId1" display="Jer@175# / Carl @ 215#"/>
  </hyperlinks>
  <pageMargins left="0.7" right="0.7" top="0.75" bottom="0.75" header="0.3" footer="0.3"/>
  <pageSetup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N438BA-L23</vt:lpstr>
      <vt:lpstr>N438BA Loading Charts</vt:lpstr>
      <vt:lpstr>N221CP-ASK21</vt:lpstr>
      <vt:lpstr>N221CP Loading charts.</vt:lpstr>
      <vt:lpstr>Nxxxx - SGS 2-33</vt:lpstr>
      <vt:lpstr>'N221CP-ASK21'!Print_Area</vt:lpstr>
      <vt:lpstr>'N438BA-L23'!Print_Area</vt:lpstr>
      <vt:lpstr>'Nxxxx - SGS 2-33'!Print_Area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</dc:creator>
  <cp:lastModifiedBy>Windows User</cp:lastModifiedBy>
  <cp:lastPrinted>2016-10-11T20:19:38Z</cp:lastPrinted>
  <dcterms:created xsi:type="dcterms:W3CDTF">2004-05-17T00:47:19Z</dcterms:created>
  <dcterms:modified xsi:type="dcterms:W3CDTF">2016-10-11T22:57:03Z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-460783695</vt:i4>
  </property>
  <property fmtid="{D5CDD505-2E9C-101B-9397-08002B2CF9AE}" pid="3" name="_EmailSubject">
    <vt:lpwstr>ASK21 WB</vt:lpwstr>
  </property>
  <property fmtid="{D5CDD505-2E9C-101B-9397-08002B2CF9AE}" pid="4" name="_AuthorEmail">
    <vt:lpwstr>docurry@earthlink.net</vt:lpwstr>
  </property>
  <property fmtid="{D5CDD505-2E9C-101B-9397-08002B2CF9AE}" pid="5" name="_AuthorEmailDisplayName">
    <vt:lpwstr>Douglas Curry</vt:lpwstr>
  </property>
  <property fmtid="{D5CDD505-2E9C-101B-9397-08002B2CF9AE}" pid="6" name="_ReviewingToolsShownOnce">
    <vt:lpwstr/>
  </property>
</Properties>
</file>